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brinl\Desktop\Work from Home\Budget 2\"/>
    </mc:Choice>
  </mc:AlternateContent>
  <xr:revisionPtr revIDLastSave="0" documentId="13_ncr:1_{F022BD7F-D5F0-4C1F-A85B-37DCD7CB8756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Worksheets" sheetId="2" r:id="rId1"/>
    <sheet name="Summary" sheetId="1" r:id="rId2"/>
    <sheet name="Summary (SDM)" sheetId="3" r:id="rId3"/>
    <sheet name="CALC SHEET (v1)" sheetId="4" r:id="rId4"/>
  </sheets>
  <definedNames>
    <definedName name="_xlnm.Print_Area" localSheetId="1">Summary!$A$1:$K$294</definedName>
    <definedName name="_xlnm.Print_Area" localSheetId="2">'Summary (SDM)'!$A$234:$L$250</definedName>
    <definedName name="_xlnm.Print_Area" localSheetId="0">Worksheets!$A$1:$G$1560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9" i="4" l="1"/>
  <c r="D9" i="4"/>
  <c r="B12" i="4"/>
  <c r="H3" i="4"/>
  <c r="B3" i="4"/>
  <c r="H5" i="4"/>
  <c r="B5" i="4"/>
  <c r="H6" i="4" s="1"/>
  <c r="H4" i="4"/>
  <c r="B10" i="4"/>
  <c r="B11" i="4"/>
  <c r="B17" i="4"/>
  <c r="B22" i="4"/>
  <c r="B25" i="4"/>
  <c r="B29" i="4"/>
  <c r="B34" i="4"/>
  <c r="B36" i="4" s="1"/>
  <c r="B37" i="4" s="1"/>
  <c r="B35" i="4"/>
  <c r="G31" i="4"/>
  <c r="G29" i="4"/>
  <c r="G28" i="4"/>
  <c r="G27" i="4"/>
  <c r="G26" i="4"/>
  <c r="G25" i="4"/>
  <c r="G24" i="4"/>
  <c r="G22" i="4"/>
  <c r="G21" i="4"/>
  <c r="G20" i="4"/>
  <c r="G19" i="4"/>
  <c r="G17" i="4"/>
  <c r="G16" i="4"/>
  <c r="G15" i="4"/>
  <c r="G14" i="4"/>
  <c r="G12" i="4"/>
  <c r="G11" i="4"/>
  <c r="G10" i="4"/>
  <c r="G9" i="4"/>
  <c r="G8" i="4"/>
  <c r="G6" i="4"/>
  <c r="G5" i="4"/>
  <c r="G4" i="4"/>
  <c r="G3" i="4"/>
  <c r="G2" i="4"/>
  <c r="B6" i="4" l="1"/>
  <c r="B31" i="4" s="1"/>
  <c r="D355" i="2"/>
  <c r="B56" i="4"/>
  <c r="F4" i="1" l="1"/>
  <c r="H60" i="4" l="1"/>
  <c r="H61" i="4"/>
  <c r="H62" i="4"/>
  <c r="H63" i="4"/>
  <c r="H64" i="4"/>
  <c r="H65" i="4"/>
  <c r="H66" i="4"/>
  <c r="H59" i="4"/>
  <c r="H48" i="4"/>
  <c r="H49" i="4"/>
  <c r="H50" i="4"/>
  <c r="H51" i="4"/>
  <c r="H52" i="4"/>
  <c r="H53" i="4"/>
  <c r="H54" i="4"/>
  <c r="H55" i="4"/>
  <c r="H47" i="4"/>
  <c r="H45" i="4"/>
  <c r="H44" i="4"/>
  <c r="H42" i="4"/>
  <c r="H41" i="4"/>
  <c r="B67" i="4"/>
  <c r="H67" i="4" l="1"/>
  <c r="H56" i="4"/>
  <c r="E3" i="4" l="1"/>
  <c r="J1" i="4"/>
  <c r="H11" i="4"/>
  <c r="H10" i="4"/>
  <c r="H29" i="4"/>
  <c r="H22" i="4"/>
  <c r="H17" i="4"/>
  <c r="H35" i="4" l="1"/>
  <c r="D29" i="4"/>
  <c r="J29" i="4"/>
  <c r="H12" i="4"/>
  <c r="H31" i="4" s="1"/>
  <c r="H34" i="4"/>
  <c r="H36" i="4" s="1"/>
  <c r="H37" i="4" s="1"/>
  <c r="G10" i="3"/>
  <c r="H246" i="3"/>
  <c r="I246" i="3"/>
  <c r="J246" i="3"/>
  <c r="J244" i="3"/>
  <c r="J243" i="3"/>
  <c r="J242" i="3"/>
  <c r="J239" i="3"/>
  <c r="J236" i="3"/>
  <c r="H238" i="3"/>
  <c r="H239" i="3"/>
  <c r="D284" i="3" s="1"/>
  <c r="H240" i="3"/>
  <c r="J4" i="3"/>
  <c r="J5" i="3"/>
  <c r="J6" i="3"/>
  <c r="J7" i="3"/>
  <c r="J8" i="3"/>
  <c r="J10" i="3"/>
  <c r="J3" i="3"/>
  <c r="D288" i="3"/>
  <c r="D285" i="3"/>
  <c r="D283" i="3"/>
  <c r="D282" i="3"/>
  <c r="D281" i="3"/>
  <c r="E272" i="3"/>
  <c r="F262" i="3" s="1"/>
  <c r="F272" i="3" s="1"/>
  <c r="C271" i="3"/>
  <c r="D268" i="3"/>
  <c r="D267" i="3"/>
  <c r="D266" i="3"/>
  <c r="D265" i="3"/>
  <c r="D264" i="3"/>
  <c r="D263" i="3"/>
  <c r="D262" i="3"/>
  <c r="D261" i="3"/>
  <c r="D260" i="3"/>
  <c r="D259" i="3"/>
  <c r="D258" i="3"/>
  <c r="G246" i="3"/>
  <c r="F209" i="3" s="1"/>
  <c r="H245" i="3"/>
  <c r="G245" i="3"/>
  <c r="E245" i="3"/>
  <c r="C245" i="3"/>
  <c r="C246" i="3" s="1"/>
  <c r="D209" i="3" s="1"/>
  <c r="E244" i="3"/>
  <c r="H243" i="3"/>
  <c r="E243" i="3"/>
  <c r="E242" i="3"/>
  <c r="E241" i="3"/>
  <c r="E240" i="3"/>
  <c r="E239" i="3"/>
  <c r="E238" i="3"/>
  <c r="E237" i="3"/>
  <c r="H236" i="3"/>
  <c r="E236" i="3"/>
  <c r="F226" i="3"/>
  <c r="E226" i="3"/>
  <c r="D226" i="3"/>
  <c r="C226" i="3"/>
  <c r="D210" i="3"/>
  <c r="C198" i="3"/>
  <c r="C197" i="3"/>
  <c r="C188" i="3"/>
  <c r="C178" i="3"/>
  <c r="I166" i="3"/>
  <c r="H166" i="3"/>
  <c r="G166" i="3"/>
  <c r="F166" i="3"/>
  <c r="E166" i="3"/>
  <c r="D166" i="3"/>
  <c r="C166" i="3"/>
  <c r="H165" i="3"/>
  <c r="F165" i="3"/>
  <c r="G165" i="3" s="1"/>
  <c r="E165" i="3"/>
  <c r="D165" i="3"/>
  <c r="C165" i="3"/>
  <c r="H164" i="3"/>
  <c r="F164" i="3"/>
  <c r="E164" i="3"/>
  <c r="D164" i="3"/>
  <c r="C164" i="3"/>
  <c r="H163" i="3"/>
  <c r="I163" i="3" s="1"/>
  <c r="F163" i="3"/>
  <c r="G163" i="3" s="1"/>
  <c r="E163" i="3"/>
  <c r="D163" i="3"/>
  <c r="C163" i="3"/>
  <c r="H162" i="3"/>
  <c r="F162" i="3"/>
  <c r="I162" i="3" s="1"/>
  <c r="E162" i="3"/>
  <c r="D162" i="3"/>
  <c r="C162" i="3"/>
  <c r="H161" i="3"/>
  <c r="I161" i="3" s="1"/>
  <c r="F161" i="3"/>
  <c r="G161" i="3" s="1"/>
  <c r="E161" i="3"/>
  <c r="D161" i="3"/>
  <c r="C161" i="3"/>
  <c r="H160" i="3"/>
  <c r="F160" i="3"/>
  <c r="E160" i="3"/>
  <c r="D160" i="3"/>
  <c r="C160" i="3"/>
  <c r="H159" i="3"/>
  <c r="F159" i="3"/>
  <c r="C225" i="3" s="1"/>
  <c r="E159" i="3"/>
  <c r="D159" i="3"/>
  <c r="C159" i="3"/>
  <c r="H158" i="3"/>
  <c r="F158" i="3"/>
  <c r="E158" i="3"/>
  <c r="D158" i="3"/>
  <c r="C158" i="3"/>
  <c r="I157" i="3"/>
  <c r="H157" i="3"/>
  <c r="F157" i="3"/>
  <c r="G157" i="3" s="1"/>
  <c r="E157" i="3"/>
  <c r="D157" i="3"/>
  <c r="C157" i="3"/>
  <c r="H156" i="3"/>
  <c r="F156" i="3"/>
  <c r="C223" i="3" s="1"/>
  <c r="E156" i="3"/>
  <c r="D156" i="3"/>
  <c r="C156" i="3"/>
  <c r="I155" i="3"/>
  <c r="H155" i="3"/>
  <c r="G155" i="3"/>
  <c r="F155" i="3"/>
  <c r="E155" i="3"/>
  <c r="D155" i="3"/>
  <c r="C155" i="3"/>
  <c r="H154" i="3"/>
  <c r="I154" i="3" s="1"/>
  <c r="F154" i="3"/>
  <c r="E154" i="3"/>
  <c r="D154" i="3"/>
  <c r="C154" i="3"/>
  <c r="H153" i="3"/>
  <c r="I153" i="3" s="1"/>
  <c r="F153" i="3"/>
  <c r="E153" i="3"/>
  <c r="D153" i="3"/>
  <c r="G153" i="3" s="1"/>
  <c r="C153" i="3"/>
  <c r="H152" i="3"/>
  <c r="F152" i="3"/>
  <c r="E152" i="3"/>
  <c r="D152" i="3"/>
  <c r="C152" i="3"/>
  <c r="H151" i="3"/>
  <c r="F151" i="3"/>
  <c r="G151" i="3" s="1"/>
  <c r="E151" i="3"/>
  <c r="D151" i="3"/>
  <c r="C151" i="3"/>
  <c r="H150" i="3"/>
  <c r="I150" i="3" s="1"/>
  <c r="F150" i="3"/>
  <c r="E150" i="3"/>
  <c r="D150" i="3"/>
  <c r="C150" i="3"/>
  <c r="H149" i="3"/>
  <c r="I149" i="3" s="1"/>
  <c r="F149" i="3"/>
  <c r="G149" i="3" s="1"/>
  <c r="E149" i="3"/>
  <c r="D149" i="3"/>
  <c r="C149" i="3"/>
  <c r="H148" i="3"/>
  <c r="I148" i="3" s="1"/>
  <c r="F148" i="3"/>
  <c r="E148" i="3"/>
  <c r="D148" i="3"/>
  <c r="C148" i="3"/>
  <c r="H147" i="3"/>
  <c r="F147" i="3"/>
  <c r="G147" i="3" s="1"/>
  <c r="E147" i="3"/>
  <c r="D147" i="3"/>
  <c r="C147" i="3"/>
  <c r="H146" i="3"/>
  <c r="I146" i="3" s="1"/>
  <c r="F146" i="3"/>
  <c r="E146" i="3"/>
  <c r="D146" i="3"/>
  <c r="C146" i="3"/>
  <c r="H145" i="3"/>
  <c r="I145" i="3" s="1"/>
  <c r="F145" i="3"/>
  <c r="G145" i="3" s="1"/>
  <c r="E145" i="3"/>
  <c r="D145" i="3"/>
  <c r="C145" i="3"/>
  <c r="H144" i="3"/>
  <c r="I144" i="3" s="1"/>
  <c r="F144" i="3"/>
  <c r="E144" i="3"/>
  <c r="D144" i="3"/>
  <c r="G144" i="3" s="1"/>
  <c r="C144" i="3"/>
  <c r="H143" i="3"/>
  <c r="G143" i="3"/>
  <c r="F143" i="3"/>
  <c r="I143" i="3" s="1"/>
  <c r="E143" i="3"/>
  <c r="D143" i="3"/>
  <c r="C143" i="3"/>
  <c r="H142" i="3"/>
  <c r="I142" i="3" s="1"/>
  <c r="F142" i="3"/>
  <c r="G142" i="3" s="1"/>
  <c r="E142" i="3"/>
  <c r="D142" i="3"/>
  <c r="C142" i="3"/>
  <c r="H141" i="3"/>
  <c r="I141" i="3" s="1"/>
  <c r="F141" i="3"/>
  <c r="E141" i="3"/>
  <c r="D141" i="3"/>
  <c r="C141" i="3"/>
  <c r="H140" i="3"/>
  <c r="F140" i="3"/>
  <c r="E140" i="3"/>
  <c r="D140" i="3"/>
  <c r="C140" i="3"/>
  <c r="H139" i="3"/>
  <c r="F139" i="3"/>
  <c r="E139" i="3"/>
  <c r="D139" i="3"/>
  <c r="C139" i="3"/>
  <c r="H138" i="3"/>
  <c r="F138" i="3"/>
  <c r="G138" i="3" s="1"/>
  <c r="E138" i="3"/>
  <c r="D138" i="3"/>
  <c r="C138" i="3"/>
  <c r="H137" i="3"/>
  <c r="F137" i="3"/>
  <c r="E137" i="3"/>
  <c r="D137" i="3"/>
  <c r="C137" i="3"/>
  <c r="H136" i="3"/>
  <c r="I136" i="3" s="1"/>
  <c r="F136" i="3"/>
  <c r="E136" i="3"/>
  <c r="D136" i="3"/>
  <c r="C136" i="3"/>
  <c r="H135" i="3"/>
  <c r="I135" i="3" s="1"/>
  <c r="F135" i="3"/>
  <c r="E135" i="3"/>
  <c r="D135" i="3"/>
  <c r="G135" i="3" s="1"/>
  <c r="C135" i="3"/>
  <c r="H134" i="3"/>
  <c r="I134" i="3" s="1"/>
  <c r="F134" i="3"/>
  <c r="G134" i="3" s="1"/>
  <c r="E134" i="3"/>
  <c r="D134" i="3"/>
  <c r="C134" i="3"/>
  <c r="H133" i="3"/>
  <c r="I133" i="3" s="1"/>
  <c r="F133" i="3"/>
  <c r="E133" i="3"/>
  <c r="D133" i="3"/>
  <c r="G133" i="3" s="1"/>
  <c r="C133" i="3"/>
  <c r="H132" i="3"/>
  <c r="I132" i="3" s="1"/>
  <c r="G132" i="3"/>
  <c r="F132" i="3"/>
  <c r="E132" i="3"/>
  <c r="D132" i="3"/>
  <c r="C132" i="3"/>
  <c r="H131" i="3"/>
  <c r="I131" i="3" s="1"/>
  <c r="F131" i="3"/>
  <c r="G131" i="3" s="1"/>
  <c r="E131" i="3"/>
  <c r="D131" i="3"/>
  <c r="C131" i="3"/>
  <c r="I130" i="3"/>
  <c r="H130" i="3"/>
  <c r="F130" i="3"/>
  <c r="G130" i="3" s="1"/>
  <c r="E130" i="3"/>
  <c r="D130" i="3"/>
  <c r="C130" i="3"/>
  <c r="I129" i="3"/>
  <c r="H129" i="3"/>
  <c r="F129" i="3"/>
  <c r="E129" i="3"/>
  <c r="D129" i="3"/>
  <c r="G129" i="3" s="1"/>
  <c r="C129" i="3"/>
  <c r="H128" i="3"/>
  <c r="I128" i="3" s="1"/>
  <c r="F128" i="3"/>
  <c r="E128" i="3"/>
  <c r="D128" i="3"/>
  <c r="C128" i="3"/>
  <c r="H127" i="3"/>
  <c r="F127" i="3"/>
  <c r="E127" i="3"/>
  <c r="D127" i="3"/>
  <c r="C127" i="3"/>
  <c r="H126" i="3"/>
  <c r="F126" i="3"/>
  <c r="C220" i="3" s="1"/>
  <c r="E126" i="3"/>
  <c r="D126" i="3"/>
  <c r="C126" i="3"/>
  <c r="H125" i="3"/>
  <c r="F125" i="3"/>
  <c r="E125" i="3"/>
  <c r="D125" i="3"/>
  <c r="C125" i="3"/>
  <c r="I121" i="3"/>
  <c r="H121" i="3"/>
  <c r="G121" i="3"/>
  <c r="F121" i="3"/>
  <c r="E121" i="3"/>
  <c r="D121" i="3"/>
  <c r="C121" i="3"/>
  <c r="H120" i="3"/>
  <c r="I120" i="3" s="1"/>
  <c r="F120" i="3"/>
  <c r="E120" i="3"/>
  <c r="D120" i="3"/>
  <c r="C120" i="3"/>
  <c r="H119" i="3"/>
  <c r="F119" i="3"/>
  <c r="E119" i="3"/>
  <c r="D119" i="3"/>
  <c r="G119" i="3" s="1"/>
  <c r="C119" i="3"/>
  <c r="H118" i="3"/>
  <c r="I118" i="3" s="1"/>
  <c r="F118" i="3"/>
  <c r="E118" i="3"/>
  <c r="D118" i="3"/>
  <c r="C118" i="3"/>
  <c r="H117" i="3"/>
  <c r="F117" i="3"/>
  <c r="E117" i="3"/>
  <c r="D117" i="3"/>
  <c r="G117" i="3" s="1"/>
  <c r="C117" i="3"/>
  <c r="H116" i="3"/>
  <c r="G116" i="3"/>
  <c r="F116" i="3"/>
  <c r="E116" i="3"/>
  <c r="D116" i="3"/>
  <c r="C116" i="3"/>
  <c r="H115" i="3"/>
  <c r="I115" i="3" s="1"/>
  <c r="F115" i="3"/>
  <c r="G115" i="3" s="1"/>
  <c r="E115" i="3"/>
  <c r="D115" i="3"/>
  <c r="C115" i="3"/>
  <c r="I114" i="3"/>
  <c r="H114" i="3"/>
  <c r="F114" i="3"/>
  <c r="E114" i="3"/>
  <c r="D114" i="3"/>
  <c r="C114" i="3"/>
  <c r="H113" i="3"/>
  <c r="F113" i="3"/>
  <c r="D224" i="3" s="1"/>
  <c r="E113" i="3"/>
  <c r="D113" i="3"/>
  <c r="I113" i="3" s="1"/>
  <c r="C113" i="3"/>
  <c r="H112" i="3"/>
  <c r="F112" i="3"/>
  <c r="G112" i="3" s="1"/>
  <c r="E112" i="3"/>
  <c r="D112" i="3"/>
  <c r="C112" i="3"/>
  <c r="H111" i="3"/>
  <c r="F111" i="3"/>
  <c r="E111" i="3"/>
  <c r="D111" i="3"/>
  <c r="I111" i="3" s="1"/>
  <c r="C111" i="3"/>
  <c r="H110" i="3"/>
  <c r="I110" i="3" s="1"/>
  <c r="F110" i="3"/>
  <c r="E110" i="3"/>
  <c r="D110" i="3"/>
  <c r="C110" i="3"/>
  <c r="H109" i="3"/>
  <c r="F109" i="3"/>
  <c r="G109" i="3" s="1"/>
  <c r="E109" i="3"/>
  <c r="D109" i="3"/>
  <c r="C109" i="3"/>
  <c r="H108" i="3"/>
  <c r="I108" i="3" s="1"/>
  <c r="F108" i="3"/>
  <c r="G108" i="3" s="1"/>
  <c r="E108" i="3"/>
  <c r="D108" i="3"/>
  <c r="C108" i="3"/>
  <c r="H107" i="3"/>
  <c r="I107" i="3" s="1"/>
  <c r="F107" i="3"/>
  <c r="G107" i="3" s="1"/>
  <c r="E107" i="3"/>
  <c r="D107" i="3"/>
  <c r="C107" i="3"/>
  <c r="H106" i="3"/>
  <c r="F106" i="3"/>
  <c r="E106" i="3"/>
  <c r="D106" i="3"/>
  <c r="C106" i="3"/>
  <c r="H105" i="3"/>
  <c r="I105" i="3" s="1"/>
  <c r="F105" i="3"/>
  <c r="G105" i="3" s="1"/>
  <c r="E105" i="3"/>
  <c r="D105" i="3"/>
  <c r="C105" i="3"/>
  <c r="H104" i="3"/>
  <c r="I104" i="3" s="1"/>
  <c r="F104" i="3"/>
  <c r="G104" i="3" s="1"/>
  <c r="E104" i="3"/>
  <c r="D104" i="3"/>
  <c r="C104" i="3"/>
  <c r="I103" i="3"/>
  <c r="H103" i="3"/>
  <c r="F103" i="3"/>
  <c r="G103" i="3" s="1"/>
  <c r="E103" i="3"/>
  <c r="D103" i="3"/>
  <c r="C103" i="3"/>
  <c r="H102" i="3"/>
  <c r="I102" i="3" s="1"/>
  <c r="F102" i="3"/>
  <c r="G102" i="3" s="1"/>
  <c r="E102" i="3"/>
  <c r="D102" i="3"/>
  <c r="C102" i="3"/>
  <c r="H101" i="3"/>
  <c r="F101" i="3"/>
  <c r="E101" i="3"/>
  <c r="D101" i="3"/>
  <c r="I101" i="3" s="1"/>
  <c r="C101" i="3"/>
  <c r="H100" i="3"/>
  <c r="F100" i="3"/>
  <c r="E100" i="3"/>
  <c r="D100" i="3"/>
  <c r="C100" i="3"/>
  <c r="H99" i="3"/>
  <c r="F99" i="3"/>
  <c r="G99" i="3" s="1"/>
  <c r="E99" i="3"/>
  <c r="D99" i="3"/>
  <c r="I99" i="3" s="1"/>
  <c r="C99" i="3"/>
  <c r="H98" i="3"/>
  <c r="F98" i="3"/>
  <c r="E98" i="3"/>
  <c r="D98" i="3"/>
  <c r="C98" i="3"/>
  <c r="H97" i="3"/>
  <c r="I97" i="3" s="1"/>
  <c r="F97" i="3"/>
  <c r="E97" i="3"/>
  <c r="D97" i="3"/>
  <c r="C97" i="3"/>
  <c r="H96" i="3"/>
  <c r="I96" i="3" s="1"/>
  <c r="F96" i="3"/>
  <c r="E96" i="3"/>
  <c r="D96" i="3"/>
  <c r="C96" i="3"/>
  <c r="H95" i="3"/>
  <c r="I95" i="3" s="1"/>
  <c r="G95" i="3"/>
  <c r="F95" i="3"/>
  <c r="E95" i="3"/>
  <c r="D95" i="3"/>
  <c r="C95" i="3"/>
  <c r="H94" i="3"/>
  <c r="F94" i="3"/>
  <c r="G94" i="3" s="1"/>
  <c r="E94" i="3"/>
  <c r="D94" i="3"/>
  <c r="C94" i="3"/>
  <c r="I93" i="3"/>
  <c r="H93" i="3"/>
  <c r="G93" i="3"/>
  <c r="F93" i="3"/>
  <c r="E93" i="3"/>
  <c r="D93" i="3"/>
  <c r="C93" i="3"/>
  <c r="H92" i="3"/>
  <c r="G92" i="3"/>
  <c r="F92" i="3"/>
  <c r="E92" i="3"/>
  <c r="D92" i="3"/>
  <c r="C92" i="3"/>
  <c r="H91" i="3"/>
  <c r="I91" i="3" s="1"/>
  <c r="G91" i="3"/>
  <c r="F91" i="3"/>
  <c r="E91" i="3"/>
  <c r="D91" i="3"/>
  <c r="C91" i="3"/>
  <c r="H90" i="3"/>
  <c r="F90" i="3"/>
  <c r="E90" i="3"/>
  <c r="D90" i="3"/>
  <c r="I90" i="3" s="1"/>
  <c r="C90" i="3"/>
  <c r="H89" i="3"/>
  <c r="F89" i="3"/>
  <c r="E89" i="3"/>
  <c r="D89" i="3"/>
  <c r="C89" i="3"/>
  <c r="H88" i="3"/>
  <c r="F88" i="3"/>
  <c r="G88" i="3" s="1"/>
  <c r="E88" i="3"/>
  <c r="D88" i="3"/>
  <c r="C88" i="3"/>
  <c r="I87" i="3"/>
  <c r="F87" i="3"/>
  <c r="E87" i="3"/>
  <c r="D87" i="3"/>
  <c r="C87" i="3"/>
  <c r="I84" i="3"/>
  <c r="H84" i="3"/>
  <c r="G84" i="3"/>
  <c r="F84" i="3"/>
  <c r="E84" i="3"/>
  <c r="D84" i="3"/>
  <c r="C84" i="3"/>
  <c r="H83" i="3"/>
  <c r="F83" i="3"/>
  <c r="E83" i="3"/>
  <c r="D83" i="3"/>
  <c r="C83" i="3"/>
  <c r="H82" i="3"/>
  <c r="F82" i="3"/>
  <c r="E82" i="3"/>
  <c r="D82" i="3"/>
  <c r="C82" i="3"/>
  <c r="H81" i="3"/>
  <c r="F81" i="3"/>
  <c r="E81" i="3"/>
  <c r="D81" i="3"/>
  <c r="C81" i="3"/>
  <c r="H80" i="3"/>
  <c r="I80" i="3" s="1"/>
  <c r="F80" i="3"/>
  <c r="E80" i="3"/>
  <c r="D80" i="3"/>
  <c r="C80" i="3"/>
  <c r="H79" i="3"/>
  <c r="F79" i="3"/>
  <c r="E79" i="3"/>
  <c r="D79" i="3"/>
  <c r="C79" i="3"/>
  <c r="H78" i="3"/>
  <c r="I78" i="3" s="1"/>
  <c r="F78" i="3"/>
  <c r="G78" i="3" s="1"/>
  <c r="E78" i="3"/>
  <c r="D78" i="3"/>
  <c r="C78" i="3"/>
  <c r="H77" i="3"/>
  <c r="I77" i="3" s="1"/>
  <c r="F77" i="3"/>
  <c r="E77" i="3"/>
  <c r="D77" i="3"/>
  <c r="C77" i="3"/>
  <c r="H76" i="3"/>
  <c r="F76" i="3"/>
  <c r="E76" i="3"/>
  <c r="D76" i="3"/>
  <c r="G76" i="3" s="1"/>
  <c r="C76" i="3"/>
  <c r="H75" i="3"/>
  <c r="F75" i="3"/>
  <c r="G75" i="3" s="1"/>
  <c r="E75" i="3"/>
  <c r="D75" i="3"/>
  <c r="C75" i="3"/>
  <c r="H74" i="3"/>
  <c r="I74" i="3" s="1"/>
  <c r="F74" i="3"/>
  <c r="E74" i="3"/>
  <c r="D74" i="3"/>
  <c r="G74" i="3" s="1"/>
  <c r="C74" i="3"/>
  <c r="H73" i="3"/>
  <c r="G73" i="3"/>
  <c r="F73" i="3"/>
  <c r="E73" i="3"/>
  <c r="D73" i="3"/>
  <c r="C73" i="3"/>
  <c r="H72" i="3"/>
  <c r="I72" i="3" s="1"/>
  <c r="F72" i="3"/>
  <c r="E72" i="3"/>
  <c r="D72" i="3"/>
  <c r="G72" i="3" s="1"/>
  <c r="C72" i="3"/>
  <c r="H71" i="3"/>
  <c r="I71" i="3" s="1"/>
  <c r="F71" i="3"/>
  <c r="G71" i="3" s="1"/>
  <c r="E71" i="3"/>
  <c r="D71" i="3"/>
  <c r="C71" i="3"/>
  <c r="H70" i="3"/>
  <c r="F70" i="3"/>
  <c r="E70" i="3"/>
  <c r="D70" i="3"/>
  <c r="I70" i="3" s="1"/>
  <c r="C70" i="3"/>
  <c r="H69" i="3"/>
  <c r="I69" i="3" s="1"/>
  <c r="F69" i="3"/>
  <c r="E69" i="3"/>
  <c r="D69" i="3"/>
  <c r="C69" i="3"/>
  <c r="H68" i="3"/>
  <c r="F68" i="3"/>
  <c r="E68" i="3"/>
  <c r="D68" i="3"/>
  <c r="I68" i="3" s="1"/>
  <c r="C68" i="3"/>
  <c r="H67" i="3"/>
  <c r="I67" i="3" s="1"/>
  <c r="F67" i="3"/>
  <c r="G67" i="3" s="1"/>
  <c r="E67" i="3"/>
  <c r="D67" i="3"/>
  <c r="C67" i="3"/>
  <c r="H66" i="3"/>
  <c r="F66" i="3"/>
  <c r="E66" i="3"/>
  <c r="D66" i="3"/>
  <c r="C66" i="3"/>
  <c r="H65" i="3"/>
  <c r="F65" i="3"/>
  <c r="E65" i="3"/>
  <c r="D65" i="3"/>
  <c r="C65" i="3"/>
  <c r="H64" i="3"/>
  <c r="G64" i="3"/>
  <c r="F64" i="3"/>
  <c r="E64" i="3"/>
  <c r="D64" i="3"/>
  <c r="C64" i="3"/>
  <c r="H63" i="3"/>
  <c r="F63" i="3"/>
  <c r="E63" i="3"/>
  <c r="D63" i="3"/>
  <c r="C63" i="3"/>
  <c r="I62" i="3"/>
  <c r="H62" i="3"/>
  <c r="G62" i="3"/>
  <c r="F62" i="3"/>
  <c r="E62" i="3"/>
  <c r="D62" i="3"/>
  <c r="C62" i="3"/>
  <c r="H61" i="3"/>
  <c r="F61" i="3"/>
  <c r="E61" i="3"/>
  <c r="D61" i="3"/>
  <c r="G61" i="3" s="1"/>
  <c r="C61" i="3"/>
  <c r="H60" i="3"/>
  <c r="I60" i="3" s="1"/>
  <c r="F60" i="3"/>
  <c r="E60" i="3"/>
  <c r="D60" i="3"/>
  <c r="C60" i="3"/>
  <c r="H59" i="3"/>
  <c r="I59" i="3" s="1"/>
  <c r="F59" i="3"/>
  <c r="E59" i="3"/>
  <c r="D59" i="3"/>
  <c r="C59" i="3"/>
  <c r="H58" i="3"/>
  <c r="F58" i="3"/>
  <c r="E58" i="3"/>
  <c r="D58" i="3"/>
  <c r="I58" i="3" s="1"/>
  <c r="C58" i="3"/>
  <c r="H57" i="3"/>
  <c r="F57" i="3"/>
  <c r="E57" i="3"/>
  <c r="D57" i="3"/>
  <c r="C57" i="3"/>
  <c r="H56" i="3"/>
  <c r="F56" i="3"/>
  <c r="E56" i="3"/>
  <c r="D56" i="3"/>
  <c r="C56" i="3"/>
  <c r="H55" i="3"/>
  <c r="I55" i="3" s="1"/>
  <c r="F55" i="3"/>
  <c r="E55" i="3"/>
  <c r="D55" i="3"/>
  <c r="C55" i="3"/>
  <c r="H54" i="3"/>
  <c r="I54" i="3" s="1"/>
  <c r="F54" i="3"/>
  <c r="G54" i="3" s="1"/>
  <c r="E54" i="3"/>
  <c r="D54" i="3"/>
  <c r="C54" i="3"/>
  <c r="H53" i="3"/>
  <c r="I53" i="3" s="1"/>
  <c r="F53" i="3"/>
  <c r="G53" i="3" s="1"/>
  <c r="E53" i="3"/>
  <c r="D53" i="3"/>
  <c r="C53" i="3"/>
  <c r="H52" i="3"/>
  <c r="F52" i="3"/>
  <c r="E52" i="3"/>
  <c r="D52" i="3"/>
  <c r="G52" i="3" s="1"/>
  <c r="C52" i="3"/>
  <c r="H51" i="3"/>
  <c r="F51" i="3"/>
  <c r="E51" i="3"/>
  <c r="D51" i="3"/>
  <c r="C51" i="3"/>
  <c r="H50" i="3"/>
  <c r="F50" i="3"/>
  <c r="E50" i="3"/>
  <c r="D50" i="3"/>
  <c r="C50" i="3"/>
  <c r="H49" i="3"/>
  <c r="F49" i="3"/>
  <c r="E49" i="3"/>
  <c r="D49" i="3"/>
  <c r="C49" i="3"/>
  <c r="H48" i="3"/>
  <c r="F48" i="3"/>
  <c r="G48" i="3" s="1"/>
  <c r="E48" i="3"/>
  <c r="D48" i="3"/>
  <c r="I48" i="3" s="1"/>
  <c r="C48" i="3"/>
  <c r="H47" i="3"/>
  <c r="I47" i="3" s="1"/>
  <c r="F47" i="3"/>
  <c r="E47" i="3"/>
  <c r="D47" i="3"/>
  <c r="G47" i="3" s="1"/>
  <c r="C47" i="3"/>
  <c r="H46" i="3"/>
  <c r="I46" i="3" s="1"/>
  <c r="F46" i="3"/>
  <c r="E46" i="3"/>
  <c r="D46" i="3"/>
  <c r="C46" i="3"/>
  <c r="I45" i="3"/>
  <c r="H45" i="3"/>
  <c r="F45" i="3"/>
  <c r="E45" i="3"/>
  <c r="D45" i="3"/>
  <c r="C45" i="3"/>
  <c r="H44" i="3"/>
  <c r="F44" i="3"/>
  <c r="E44" i="3"/>
  <c r="D44" i="3"/>
  <c r="C44" i="3"/>
  <c r="H43" i="3"/>
  <c r="H85" i="3" s="1"/>
  <c r="F43" i="3"/>
  <c r="E43" i="3"/>
  <c r="D43" i="3"/>
  <c r="C43" i="3"/>
  <c r="H42" i="3"/>
  <c r="F42" i="3"/>
  <c r="E42" i="3"/>
  <c r="D42" i="3"/>
  <c r="C42" i="3"/>
  <c r="I36" i="3"/>
  <c r="H36" i="3"/>
  <c r="G36" i="3"/>
  <c r="F36" i="3"/>
  <c r="E36" i="3"/>
  <c r="H34" i="3"/>
  <c r="I34" i="3" s="1"/>
  <c r="F34" i="3"/>
  <c r="C186" i="3" s="1"/>
  <c r="E34" i="3"/>
  <c r="D34" i="3"/>
  <c r="C34" i="3"/>
  <c r="H33" i="3"/>
  <c r="F33" i="3"/>
  <c r="E33" i="3"/>
  <c r="D33" i="3"/>
  <c r="C33" i="3"/>
  <c r="H32" i="3"/>
  <c r="F32" i="3"/>
  <c r="E32" i="3"/>
  <c r="D32" i="3"/>
  <c r="I32" i="3" s="1"/>
  <c r="C32" i="3"/>
  <c r="H31" i="3"/>
  <c r="F31" i="3"/>
  <c r="E31" i="3"/>
  <c r="D31" i="3"/>
  <c r="C31" i="3"/>
  <c r="H30" i="3"/>
  <c r="F30" i="3"/>
  <c r="G30" i="3" s="1"/>
  <c r="E30" i="3"/>
  <c r="D30" i="3"/>
  <c r="C30" i="3"/>
  <c r="H29" i="3"/>
  <c r="F29" i="3"/>
  <c r="E29" i="3"/>
  <c r="D29" i="3"/>
  <c r="C29" i="3"/>
  <c r="H28" i="3"/>
  <c r="F28" i="3"/>
  <c r="E28" i="3"/>
  <c r="D28" i="3"/>
  <c r="I28" i="3" s="1"/>
  <c r="C28" i="3"/>
  <c r="H27" i="3"/>
  <c r="F27" i="3"/>
  <c r="G27" i="3" s="1"/>
  <c r="E27" i="3"/>
  <c r="D27" i="3"/>
  <c r="C27" i="3"/>
  <c r="I26" i="3"/>
  <c r="G26" i="3"/>
  <c r="E26" i="3"/>
  <c r="H25" i="3"/>
  <c r="I25" i="3" s="1"/>
  <c r="F25" i="3"/>
  <c r="G25" i="3" s="1"/>
  <c r="E25" i="3"/>
  <c r="D25" i="3"/>
  <c r="C25" i="3"/>
  <c r="H24" i="3"/>
  <c r="F24" i="3"/>
  <c r="G24" i="3" s="1"/>
  <c r="E24" i="3"/>
  <c r="D24" i="3"/>
  <c r="C24" i="3"/>
  <c r="H23" i="3"/>
  <c r="F23" i="3"/>
  <c r="E23" i="3"/>
  <c r="D23" i="3"/>
  <c r="C23" i="3"/>
  <c r="C37" i="3" s="1"/>
  <c r="H22" i="3"/>
  <c r="F22" i="3"/>
  <c r="E22" i="3"/>
  <c r="D22" i="3"/>
  <c r="C22" i="3"/>
  <c r="I19" i="3"/>
  <c r="I18" i="3"/>
  <c r="H18" i="3"/>
  <c r="G18" i="3"/>
  <c r="F18" i="3"/>
  <c r="E18" i="3"/>
  <c r="D18" i="3"/>
  <c r="C18" i="3"/>
  <c r="H17" i="3"/>
  <c r="F17" i="3"/>
  <c r="E17" i="3"/>
  <c r="D17" i="3"/>
  <c r="C17" i="3"/>
  <c r="H16" i="3"/>
  <c r="F16" i="3"/>
  <c r="E16" i="3"/>
  <c r="D16" i="3"/>
  <c r="I16" i="3" s="1"/>
  <c r="C16" i="3"/>
  <c r="H15" i="3"/>
  <c r="I15" i="3" s="1"/>
  <c r="F15" i="3"/>
  <c r="E15" i="3"/>
  <c r="D15" i="3"/>
  <c r="C15" i="3"/>
  <c r="H14" i="3"/>
  <c r="F14" i="3"/>
  <c r="G14" i="3" s="1"/>
  <c r="E14" i="3"/>
  <c r="D14" i="3"/>
  <c r="I14" i="3" s="1"/>
  <c r="C14" i="3"/>
  <c r="H13" i="3"/>
  <c r="H20" i="3" s="1"/>
  <c r="F13" i="3"/>
  <c r="F20" i="3" s="1"/>
  <c r="E13" i="3"/>
  <c r="D13" i="3"/>
  <c r="C13" i="3"/>
  <c r="H12" i="3"/>
  <c r="F12" i="3"/>
  <c r="E12" i="3"/>
  <c r="D12" i="3"/>
  <c r="C12" i="3"/>
  <c r="H10" i="3"/>
  <c r="I9" i="3"/>
  <c r="H9" i="3"/>
  <c r="G9" i="3"/>
  <c r="F9" i="3"/>
  <c r="E9" i="3"/>
  <c r="D9" i="3"/>
  <c r="H8" i="3"/>
  <c r="I8" i="3" s="1"/>
  <c r="F8" i="3"/>
  <c r="E8" i="3"/>
  <c r="D8" i="3"/>
  <c r="C8" i="3"/>
  <c r="H7" i="3"/>
  <c r="F7" i="3"/>
  <c r="E7" i="3"/>
  <c r="D7" i="3"/>
  <c r="C7" i="3"/>
  <c r="H6" i="3"/>
  <c r="I6" i="3" s="1"/>
  <c r="F6" i="3"/>
  <c r="G6" i="3" s="1"/>
  <c r="E6" i="3"/>
  <c r="D6" i="3"/>
  <c r="C6" i="3"/>
  <c r="H5" i="3"/>
  <c r="F5" i="3"/>
  <c r="E5" i="3"/>
  <c r="D5" i="3"/>
  <c r="I5" i="3" s="1"/>
  <c r="C5" i="3"/>
  <c r="H4" i="3"/>
  <c r="I4" i="3" s="1"/>
  <c r="F4" i="3"/>
  <c r="G4" i="3" s="1"/>
  <c r="E4" i="3"/>
  <c r="D4" i="3"/>
  <c r="C4" i="3"/>
  <c r="H3" i="3"/>
  <c r="F3" i="3"/>
  <c r="E3" i="3"/>
  <c r="D3" i="3"/>
  <c r="C3" i="3"/>
  <c r="C41" i="4" l="1"/>
  <c r="C42" i="4" s="1"/>
  <c r="C44" i="4" s="1"/>
  <c r="C45" i="4" s="1"/>
  <c r="C47" i="4" s="1"/>
  <c r="C48" i="4" s="1"/>
  <c r="C49" i="4" s="1"/>
  <c r="C50" i="4" s="1"/>
  <c r="C51" i="4" s="1"/>
  <c r="C52" i="4" s="1"/>
  <c r="C53" i="4" s="1"/>
  <c r="C54" i="4" s="1"/>
  <c r="C55" i="4" s="1"/>
  <c r="C59" i="4" s="1"/>
  <c r="C60" i="4" s="1"/>
  <c r="C61" i="4" s="1"/>
  <c r="C62" i="4" s="1"/>
  <c r="C63" i="4" s="1"/>
  <c r="C64" i="4" s="1"/>
  <c r="C65" i="4" s="1"/>
  <c r="C66" i="4" s="1"/>
  <c r="I41" i="4"/>
  <c r="I42" i="4" s="1"/>
  <c r="I44" i="4" s="1"/>
  <c r="I45" i="4" s="1"/>
  <c r="I47" i="4" s="1"/>
  <c r="I48" i="4" s="1"/>
  <c r="I49" i="4" s="1"/>
  <c r="I50" i="4" s="1"/>
  <c r="I51" i="4" s="1"/>
  <c r="I52" i="4" s="1"/>
  <c r="I53" i="4" s="1"/>
  <c r="I54" i="4" s="1"/>
  <c r="I55" i="4" s="1"/>
  <c r="I59" i="4" s="1"/>
  <c r="I60" i="4" s="1"/>
  <c r="I61" i="4" s="1"/>
  <c r="I62" i="4" s="1"/>
  <c r="I63" i="4" s="1"/>
  <c r="I64" i="4" s="1"/>
  <c r="I65" i="4" s="1"/>
  <c r="I66" i="4" s="1"/>
  <c r="G13" i="3"/>
  <c r="D10" i="3"/>
  <c r="E10" i="3"/>
  <c r="G5" i="3"/>
  <c r="G16" i="3"/>
  <c r="I23" i="3"/>
  <c r="I33" i="3"/>
  <c r="G46" i="3"/>
  <c r="G50" i="3"/>
  <c r="I52" i="3"/>
  <c r="G57" i="3"/>
  <c r="I61" i="3"/>
  <c r="I63" i="3"/>
  <c r="I76" i="3"/>
  <c r="G81" i="3"/>
  <c r="C122" i="3"/>
  <c r="G98" i="3"/>
  <c r="G111" i="3"/>
  <c r="I119" i="3"/>
  <c r="G137" i="3"/>
  <c r="I152" i="3"/>
  <c r="G156" i="3"/>
  <c r="C224" i="3"/>
  <c r="F224" i="3" s="1"/>
  <c r="I160" i="3"/>
  <c r="I65" i="3"/>
  <c r="F10" i="3"/>
  <c r="I50" i="3"/>
  <c r="I57" i="3"/>
  <c r="E224" i="3"/>
  <c r="I81" i="3"/>
  <c r="D122" i="3"/>
  <c r="D207" i="3" s="1"/>
  <c r="G90" i="3"/>
  <c r="I98" i="3"/>
  <c r="I117" i="3"/>
  <c r="I137" i="3"/>
  <c r="G150" i="3"/>
  <c r="I156" i="3"/>
  <c r="I158" i="3"/>
  <c r="E19" i="3"/>
  <c r="D37" i="3"/>
  <c r="G60" i="3"/>
  <c r="E122" i="3"/>
  <c r="G96" i="3"/>
  <c r="F167" i="3"/>
  <c r="G167" i="3" s="1"/>
  <c r="E37" i="3"/>
  <c r="I27" i="3"/>
  <c r="G66" i="3"/>
  <c r="I109" i="3"/>
  <c r="G114" i="3"/>
  <c r="G140" i="3"/>
  <c r="C222" i="3"/>
  <c r="F222" i="3" s="1"/>
  <c r="G23" i="3"/>
  <c r="G63" i="3"/>
  <c r="I100" i="3"/>
  <c r="C85" i="3"/>
  <c r="E223" i="3"/>
  <c r="I66" i="3"/>
  <c r="G77" i="3"/>
  <c r="I88" i="3"/>
  <c r="I92" i="3"/>
  <c r="I94" i="3"/>
  <c r="G120" i="3"/>
  <c r="I140" i="3"/>
  <c r="G146" i="3"/>
  <c r="I165" i="3"/>
  <c r="C20" i="3"/>
  <c r="I56" i="3"/>
  <c r="D225" i="3"/>
  <c r="I43" i="3"/>
  <c r="D85" i="3"/>
  <c r="D208" i="3" s="1"/>
  <c r="D20" i="3"/>
  <c r="G20" i="3" s="1"/>
  <c r="C19" i="3"/>
  <c r="I17" i="3"/>
  <c r="I30" i="3"/>
  <c r="G32" i="3"/>
  <c r="E85" i="3"/>
  <c r="G45" i="3"/>
  <c r="I51" i="3"/>
  <c r="I64" i="3"/>
  <c r="G69" i="3"/>
  <c r="I73" i="3"/>
  <c r="I75" i="3"/>
  <c r="I89" i="3"/>
  <c r="I112" i="3"/>
  <c r="I116" i="3"/>
  <c r="C167" i="3"/>
  <c r="C169" i="3" s="1"/>
  <c r="I138" i="3"/>
  <c r="G141" i="3"/>
  <c r="G159" i="3"/>
  <c r="E20" i="3"/>
  <c r="G15" i="3"/>
  <c r="G43" i="3"/>
  <c r="E220" i="3"/>
  <c r="G56" i="3"/>
  <c r="G80" i="3"/>
  <c r="G97" i="3"/>
  <c r="G110" i="3"/>
  <c r="D167" i="3"/>
  <c r="D169" i="3" s="1"/>
  <c r="G128" i="3"/>
  <c r="E167" i="3"/>
  <c r="G136" i="3"/>
  <c r="I159" i="3"/>
  <c r="D272" i="3"/>
  <c r="D291" i="3"/>
  <c r="C10" i="3"/>
  <c r="G28" i="3"/>
  <c r="G59" i="3"/>
  <c r="E222" i="3"/>
  <c r="G65" i="3"/>
  <c r="E225" i="3"/>
  <c r="F225" i="3" s="1"/>
  <c r="G83" i="3"/>
  <c r="G100" i="3"/>
  <c r="D222" i="3"/>
  <c r="I126" i="3"/>
  <c r="I139" i="3"/>
  <c r="G154" i="3"/>
  <c r="I7" i="3"/>
  <c r="I83" i="3"/>
  <c r="I106" i="3"/>
  <c r="I147" i="3"/>
  <c r="G152" i="3"/>
  <c r="G160" i="3"/>
  <c r="E246" i="3"/>
  <c r="C184" i="3"/>
  <c r="F206" i="3"/>
  <c r="F274" i="3"/>
  <c r="E169" i="3"/>
  <c r="E274" i="3"/>
  <c r="C185" i="3"/>
  <c r="C227" i="3"/>
  <c r="I20" i="3"/>
  <c r="I13" i="3"/>
  <c r="F37" i="3"/>
  <c r="G37" i="3" s="1"/>
  <c r="G49" i="3"/>
  <c r="G106" i="3"/>
  <c r="G118" i="3"/>
  <c r="G158" i="3"/>
  <c r="G139" i="3"/>
  <c r="I3" i="3"/>
  <c r="G34" i="3"/>
  <c r="G58" i="3"/>
  <c r="G70" i="3"/>
  <c r="G89" i="3"/>
  <c r="G101" i="3"/>
  <c r="G113" i="3"/>
  <c r="I127" i="3"/>
  <c r="I151" i="3"/>
  <c r="H167" i="3"/>
  <c r="D223" i="3"/>
  <c r="F223" i="3" s="1"/>
  <c r="K3" i="3"/>
  <c r="H37" i="3"/>
  <c r="H38" i="3" s="1"/>
  <c r="G148" i="3"/>
  <c r="C176" i="3"/>
  <c r="C221" i="3"/>
  <c r="G68" i="3"/>
  <c r="F122" i="3"/>
  <c r="D221" i="3"/>
  <c r="G55" i="3"/>
  <c r="G126" i="3"/>
  <c r="C177" i="3"/>
  <c r="C187" i="3"/>
  <c r="E221" i="3"/>
  <c r="G3" i="3"/>
  <c r="G127" i="3"/>
  <c r="F85" i="3"/>
  <c r="I85" i="3" s="1"/>
  <c r="H122" i="3"/>
  <c r="D220" i="3"/>
  <c r="F169" i="3" l="1"/>
  <c r="G169" i="3" s="1"/>
  <c r="I10" i="3"/>
  <c r="C38" i="3"/>
  <c r="C173" i="3"/>
  <c r="C179" i="3" s="1"/>
  <c r="E227" i="3"/>
  <c r="E38" i="3"/>
  <c r="D206" i="3"/>
  <c r="D38" i="3"/>
  <c r="D227" i="3"/>
  <c r="F221" i="3"/>
  <c r="F207" i="3"/>
  <c r="F211" i="3" s="1"/>
  <c r="G122" i="3"/>
  <c r="G85" i="3"/>
  <c r="F208" i="3"/>
  <c r="I122" i="3"/>
  <c r="I37" i="3"/>
  <c r="F220" i="3"/>
  <c r="C189" i="3"/>
  <c r="D186" i="3" s="1"/>
  <c r="D184" i="3"/>
  <c r="H169" i="3"/>
  <c r="I169" i="3" s="1"/>
  <c r="I167" i="3"/>
  <c r="D185" i="3"/>
  <c r="F38" i="3"/>
  <c r="G38" i="3" s="1"/>
  <c r="D176" i="3" l="1"/>
  <c r="D177" i="3"/>
  <c r="D211" i="3"/>
  <c r="H206" i="3" s="1"/>
  <c r="D173" i="3"/>
  <c r="D187" i="3"/>
  <c r="D175" i="3"/>
  <c r="D174" i="3"/>
  <c r="E208" i="3"/>
  <c r="H207" i="3"/>
  <c r="E207" i="3"/>
  <c r="H209" i="3"/>
  <c r="C180" i="3"/>
  <c r="F180" i="3" s="1"/>
  <c r="G209" i="3"/>
  <c r="G208" i="3"/>
  <c r="F227" i="3"/>
  <c r="G207" i="3"/>
  <c r="G221" i="3"/>
  <c r="I38" i="3"/>
  <c r="G206" i="3"/>
  <c r="H208" i="3" l="1"/>
  <c r="E209" i="3"/>
  <c r="E206" i="3"/>
  <c r="G224" i="3"/>
  <c r="G222" i="3"/>
  <c r="G223" i="3"/>
  <c r="G225" i="3"/>
  <c r="G220" i="3"/>
  <c r="J3" i="1" l="1"/>
  <c r="H793" i="2"/>
  <c r="H795" i="2"/>
  <c r="G24" i="1" l="1"/>
  <c r="F139" i="1"/>
  <c r="F136" i="1"/>
  <c r="F117" i="1"/>
  <c r="G567" i="2"/>
  <c r="F65" i="1" s="1"/>
  <c r="G334" i="2"/>
  <c r="F60" i="1" s="1"/>
  <c r="G1152" i="2"/>
  <c r="G798" i="2"/>
  <c r="E209" i="1"/>
  <c r="D209" i="1"/>
  <c r="D208" i="1"/>
  <c r="D207" i="1"/>
  <c r="D206" i="1"/>
  <c r="F83" i="1"/>
  <c r="F82" i="1"/>
  <c r="F81" i="1"/>
  <c r="C82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4" i="1"/>
  <c r="G530" i="2"/>
  <c r="F62" i="1"/>
  <c r="F61" i="1"/>
  <c r="F59" i="1"/>
  <c r="F58" i="1"/>
  <c r="F57" i="1"/>
  <c r="F56" i="1"/>
  <c r="F55" i="1"/>
  <c r="F54" i="1"/>
  <c r="F53" i="1"/>
  <c r="F50" i="1"/>
  <c r="F5" i="1"/>
  <c r="C245" i="1"/>
  <c r="C246" i="1" s="1"/>
  <c r="F120" i="1"/>
  <c r="F95" i="1"/>
  <c r="F162" i="1"/>
  <c r="G766" i="2"/>
  <c r="G775" i="2"/>
  <c r="G754" i="2"/>
  <c r="G730" i="2"/>
  <c r="G723" i="2"/>
  <c r="G719" i="2"/>
  <c r="G711" i="2" s="1"/>
  <c r="G698" i="2"/>
  <c r="G706" i="2"/>
  <c r="G688" i="2"/>
  <c r="G694" i="2"/>
  <c r="G679" i="2"/>
  <c r="G684" i="2"/>
  <c r="G653" i="2"/>
  <c r="G665" i="2"/>
  <c r="G650" i="2"/>
  <c r="G645" i="2" s="1"/>
  <c r="G637" i="2"/>
  <c r="G641" i="2"/>
  <c r="G629" i="2"/>
  <c r="G634" i="2"/>
  <c r="G625" i="2"/>
  <c r="G612" i="2" s="1"/>
  <c r="G608" i="2"/>
  <c r="G589" i="2"/>
  <c r="G596" i="2"/>
  <c r="G584" i="2" l="1"/>
  <c r="G572" i="2" s="1"/>
  <c r="G558" i="2"/>
  <c r="G941" i="2"/>
  <c r="F102" i="1" s="1"/>
  <c r="G553" i="2"/>
  <c r="G351" i="2"/>
  <c r="G347" i="2" s="1"/>
  <c r="G343" i="2"/>
  <c r="G337" i="2" s="1"/>
  <c r="G252" i="2"/>
  <c r="G244" i="2" s="1"/>
  <c r="G240" i="2"/>
  <c r="G229" i="2" s="1"/>
  <c r="G225" i="2"/>
  <c r="G219" i="2" s="1"/>
  <c r="G215" i="2"/>
  <c r="G207" i="2" s="1"/>
  <c r="G256" i="2"/>
  <c r="G1555" i="2"/>
  <c r="F165" i="1" s="1"/>
  <c r="G1542" i="2"/>
  <c r="G1536" i="2" s="1"/>
  <c r="G1526" i="2"/>
  <c r="G1520" i="2" s="1"/>
  <c r="G1515" i="2"/>
  <c r="G1508" i="2" s="1"/>
  <c r="G1505" i="2"/>
  <c r="F159" i="1" s="1"/>
  <c r="G1495" i="2"/>
  <c r="G1489" i="2" s="1"/>
  <c r="G1486" i="2"/>
  <c r="G1480" i="2" s="1"/>
  <c r="G1476" i="2"/>
  <c r="F156" i="1" s="1"/>
  <c r="G1463" i="2"/>
  <c r="G1458" i="2" s="1"/>
  <c r="G1454" i="2"/>
  <c r="G1444" i="2" s="1"/>
  <c r="G1441" i="2"/>
  <c r="F153" i="1" s="1"/>
  <c r="G1431" i="2"/>
  <c r="G1421" i="2" s="1"/>
  <c r="G1417" i="2"/>
  <c r="F151" i="1" s="1"/>
  <c r="G1405" i="2"/>
  <c r="F150" i="1" s="1"/>
  <c r="G1398" i="2"/>
  <c r="G1393" i="2" s="1"/>
  <c r="G1389" i="2"/>
  <c r="F148" i="1" s="1"/>
  <c r="G1374" i="2"/>
  <c r="F147" i="1" s="1"/>
  <c r="G1356" i="2"/>
  <c r="F146" i="1" s="1"/>
  <c r="G1348" i="2"/>
  <c r="G1342" i="2" s="1"/>
  <c r="G1338" i="2"/>
  <c r="G1328" i="2" s="1"/>
  <c r="F144" i="1"/>
  <c r="G1324" i="2"/>
  <c r="F143" i="1" s="1"/>
  <c r="G1312" i="2"/>
  <c r="F142" i="1" s="1"/>
  <c r="G1292" i="2"/>
  <c r="F141" i="1" s="1"/>
  <c r="G1281" i="2"/>
  <c r="F140" i="1" s="1"/>
  <c r="G1271" i="2"/>
  <c r="G1259" i="2" s="1"/>
  <c r="G1255" i="2"/>
  <c r="G1185" i="2"/>
  <c r="F129" i="1" s="1"/>
  <c r="G1171" i="2"/>
  <c r="F128" i="1" s="1"/>
  <c r="G1130" i="2"/>
  <c r="G1126" i="2" s="1"/>
  <c r="G1122" i="2"/>
  <c r="F119" i="1" s="1"/>
  <c r="G1106" i="2"/>
  <c r="G1098" i="2" s="1"/>
  <c r="G1094" i="2"/>
  <c r="G1084" i="2"/>
  <c r="F115" i="1" s="1"/>
  <c r="G1072" i="2"/>
  <c r="F114" i="1" s="1"/>
  <c r="G1063" i="2"/>
  <c r="F113" i="1" s="1"/>
  <c r="G1053" i="2"/>
  <c r="F112" i="1" s="1"/>
  <c r="G1044" i="2"/>
  <c r="F111" i="1" s="1"/>
  <c r="G1037" i="2"/>
  <c r="F110" i="1" s="1"/>
  <c r="G1022" i="2"/>
  <c r="G1015" i="2" s="1"/>
  <c r="G1011" i="2"/>
  <c r="G1007" i="2" s="1"/>
  <c r="G1003" i="2"/>
  <c r="F107" i="1" s="1"/>
  <c r="G992" i="2"/>
  <c r="G983" i="2" s="1"/>
  <c r="G979" i="2"/>
  <c r="F105" i="1" s="1"/>
  <c r="G965" i="2"/>
  <c r="G957" i="2" s="1"/>
  <c r="G953" i="2"/>
  <c r="F103" i="1" s="1"/>
  <c r="G928" i="2"/>
  <c r="F101" i="1" s="1"/>
  <c r="G892" i="2"/>
  <c r="F100" i="1" s="1"/>
  <c r="G823" i="2"/>
  <c r="G818" i="2" s="1"/>
  <c r="G814" i="2"/>
  <c r="F90" i="1" s="1"/>
  <c r="G1241" i="2"/>
  <c r="G1235" i="2"/>
  <c r="G1228" i="2"/>
  <c r="G1217" i="2"/>
  <c r="F133" i="1" s="1"/>
  <c r="G1211" i="2"/>
  <c r="G1205" i="2" s="1"/>
  <c r="G1201" i="2"/>
  <c r="F131" i="1" s="1"/>
  <c r="G1189" i="2"/>
  <c r="F126" i="1"/>
  <c r="G880" i="2"/>
  <c r="G876" i="2"/>
  <c r="G872" i="2" s="1"/>
  <c r="G866" i="2"/>
  <c r="G859" i="2"/>
  <c r="G853" i="2"/>
  <c r="G850" i="2"/>
  <c r="G839" i="2"/>
  <c r="G834" i="2" s="1"/>
  <c r="F88" i="1"/>
  <c r="G175" i="2"/>
  <c r="G172" i="2" s="1"/>
  <c r="G166" i="2"/>
  <c r="G164" i="2"/>
  <c r="G158" i="2" s="1"/>
  <c r="G153" i="2"/>
  <c r="F47" i="1" s="1"/>
  <c r="G141" i="2"/>
  <c r="G138" i="2"/>
  <c r="F45" i="1" s="1"/>
  <c r="G121" i="2"/>
  <c r="G110" i="2" s="1"/>
  <c r="D7" i="1"/>
  <c r="D79" i="1"/>
  <c r="C530" i="2"/>
  <c r="C355" i="2" s="1"/>
  <c r="D530" i="2"/>
  <c r="D63" i="1" s="1"/>
  <c r="D121" i="2"/>
  <c r="D110" i="2" s="1"/>
  <c r="C3" i="1"/>
  <c r="F118" i="1"/>
  <c r="D118" i="1"/>
  <c r="C118" i="1"/>
  <c r="D165" i="1"/>
  <c r="F164" i="1"/>
  <c r="D164" i="1"/>
  <c r="C164" i="1"/>
  <c r="D162" i="1"/>
  <c r="C162" i="1"/>
  <c r="F137" i="1"/>
  <c r="D137" i="1"/>
  <c r="C137" i="1"/>
  <c r="D136" i="1"/>
  <c r="C136" i="1"/>
  <c r="F135" i="1"/>
  <c r="D135" i="1"/>
  <c r="C135" i="1"/>
  <c r="F134" i="1"/>
  <c r="D134" i="1"/>
  <c r="C134" i="1"/>
  <c r="C133" i="1"/>
  <c r="F130" i="1"/>
  <c r="D130" i="1"/>
  <c r="C130" i="1"/>
  <c r="F127" i="1"/>
  <c r="C113" i="1"/>
  <c r="F99" i="1"/>
  <c r="D99" i="1"/>
  <c r="C99" i="1"/>
  <c r="C98" i="1"/>
  <c r="F97" i="1"/>
  <c r="D97" i="1"/>
  <c r="C97" i="1"/>
  <c r="F96" i="1"/>
  <c r="D96" i="1"/>
  <c r="C96" i="1"/>
  <c r="D95" i="1"/>
  <c r="C95" i="1"/>
  <c r="F92" i="1"/>
  <c r="D92" i="1"/>
  <c r="C92" i="1"/>
  <c r="D91" i="1"/>
  <c r="F89" i="1"/>
  <c r="D89" i="1"/>
  <c r="C89" i="1"/>
  <c r="D80" i="1"/>
  <c r="C80" i="1"/>
  <c r="C79" i="1"/>
  <c r="D74" i="1"/>
  <c r="D55" i="1"/>
  <c r="C55" i="1"/>
  <c r="D54" i="1"/>
  <c r="C54" i="1"/>
  <c r="D53" i="1"/>
  <c r="C53" i="1"/>
  <c r="F52" i="1"/>
  <c r="D52" i="1"/>
  <c r="C52" i="1"/>
  <c r="F51" i="1"/>
  <c r="D51" i="1"/>
  <c r="C51" i="1"/>
  <c r="D50" i="1"/>
  <c r="F49" i="1"/>
  <c r="D49" i="1"/>
  <c r="C49" i="1"/>
  <c r="D47" i="1"/>
  <c r="F46" i="1"/>
  <c r="D46" i="1"/>
  <c r="C46" i="1"/>
  <c r="F44" i="1"/>
  <c r="C44" i="1"/>
  <c r="F34" i="1"/>
  <c r="D34" i="1"/>
  <c r="C34" i="1"/>
  <c r="F32" i="1"/>
  <c r="D32" i="1"/>
  <c r="C32" i="1"/>
  <c r="F31" i="1"/>
  <c r="D31" i="1"/>
  <c r="C31" i="1"/>
  <c r="F30" i="1"/>
  <c r="D30" i="1"/>
  <c r="C30" i="1"/>
  <c r="F29" i="1"/>
  <c r="D29" i="1"/>
  <c r="C29" i="1"/>
  <c r="F28" i="1"/>
  <c r="D28" i="1"/>
  <c r="C28" i="1"/>
  <c r="F27" i="1"/>
  <c r="D27" i="1"/>
  <c r="C27" i="1"/>
  <c r="F25" i="1"/>
  <c r="D25" i="1"/>
  <c r="C25" i="1"/>
  <c r="F24" i="1"/>
  <c r="D24" i="1"/>
  <c r="C24" i="1"/>
  <c r="F23" i="1"/>
  <c r="D23" i="1"/>
  <c r="C23" i="1"/>
  <c r="F16" i="1"/>
  <c r="D16" i="1"/>
  <c r="C16" i="1"/>
  <c r="F15" i="1"/>
  <c r="C15" i="1"/>
  <c r="D14" i="1"/>
  <c r="F14" i="1"/>
  <c r="C14" i="1"/>
  <c r="F13" i="1"/>
  <c r="D13" i="1"/>
  <c r="C13" i="1"/>
  <c r="C7" i="1"/>
  <c r="F6" i="1"/>
  <c r="D6" i="1"/>
  <c r="C6" i="1"/>
  <c r="D5" i="1"/>
  <c r="C5" i="1"/>
  <c r="D4" i="1"/>
  <c r="C4" i="1"/>
  <c r="F3" i="1"/>
  <c r="D3" i="1"/>
  <c r="D1202" i="2"/>
  <c r="D131" i="1" s="1"/>
  <c r="E242" i="1"/>
  <c r="G246" i="1"/>
  <c r="F209" i="1" s="1"/>
  <c r="E243" i="1"/>
  <c r="E244" i="1"/>
  <c r="E241" i="1"/>
  <c r="E240" i="1"/>
  <c r="E239" i="1"/>
  <c r="E238" i="1"/>
  <c r="E237" i="1"/>
  <c r="E236" i="1"/>
  <c r="F262" i="1"/>
  <c r="F132" i="1" l="1"/>
  <c r="F160" i="1"/>
  <c r="F161" i="1"/>
  <c r="F163" i="1"/>
  <c r="F93" i="1"/>
  <c r="G1409" i="2"/>
  <c r="F98" i="1"/>
  <c r="D43" i="1"/>
  <c r="F145" i="1"/>
  <c r="F106" i="1"/>
  <c r="F108" i="1"/>
  <c r="F154" i="1"/>
  <c r="F109" i="1"/>
  <c r="F155" i="1"/>
  <c r="F157" i="1"/>
  <c r="G1498" i="2"/>
  <c r="F158" i="1"/>
  <c r="G1026" i="2"/>
  <c r="G807" i="2"/>
  <c r="G1057" i="2"/>
  <c r="G1067" i="2"/>
  <c r="G931" i="2"/>
  <c r="G1077" i="2"/>
  <c r="G1468" i="2"/>
  <c r="G969" i="2"/>
  <c r="F104" i="1"/>
  <c r="G1117" i="2"/>
  <c r="G1351" i="2"/>
  <c r="F152" i="1"/>
  <c r="G1048" i="2"/>
  <c r="G1297" i="2"/>
  <c r="G1316" i="2"/>
  <c r="G996" i="2"/>
  <c r="F91" i="1"/>
  <c r="G1175" i="2"/>
  <c r="G1041" i="2"/>
  <c r="G1284" i="2"/>
  <c r="G1434" i="2"/>
  <c r="F43" i="1"/>
  <c r="G1359" i="2"/>
  <c r="G1248" i="2"/>
  <c r="G1401" i="2"/>
  <c r="F48" i="1"/>
  <c r="G1166" i="2"/>
  <c r="G1378" i="2"/>
  <c r="G1551" i="2"/>
  <c r="G1274" i="2"/>
  <c r="F138" i="1"/>
  <c r="G1088" i="2"/>
  <c r="F116" i="1"/>
  <c r="G1196" i="2"/>
  <c r="G1214" i="2"/>
  <c r="G787" i="2"/>
  <c r="F94" i="1"/>
  <c r="G148" i="2"/>
  <c r="G843" i="2"/>
  <c r="G887" i="2"/>
  <c r="C63" i="1"/>
  <c r="G896" i="2"/>
  <c r="G1141" i="2"/>
  <c r="G945" i="2"/>
  <c r="G132" i="2"/>
  <c r="E162" i="1"/>
  <c r="D1162" i="2"/>
  <c r="F33" i="1"/>
  <c r="D33" i="1"/>
  <c r="D37" i="1" s="1"/>
  <c r="C33" i="1"/>
  <c r="F17" i="1"/>
  <c r="D17" i="1"/>
  <c r="C17" i="1"/>
  <c r="C20" i="1" s="1"/>
  <c r="D15" i="1"/>
  <c r="F8" i="1"/>
  <c r="D8" i="1"/>
  <c r="C8" i="1"/>
  <c r="F7" i="1"/>
  <c r="D1211" i="2"/>
  <c r="D334" i="2"/>
  <c r="D60" i="1" s="1"/>
  <c r="D719" i="2"/>
  <c r="D78" i="1" s="1"/>
  <c r="D553" i="2"/>
  <c r="D189" i="2"/>
  <c r="D183" i="2"/>
  <c r="D1542" i="2"/>
  <c r="D163" i="1" s="1"/>
  <c r="D1526" i="2"/>
  <c r="D1515" i="2"/>
  <c r="D1505" i="2"/>
  <c r="D1495" i="2"/>
  <c r="D158" i="1" s="1"/>
  <c r="D1486" i="2"/>
  <c r="D157" i="1" s="1"/>
  <c r="D1476" i="2"/>
  <c r="D156" i="1" s="1"/>
  <c r="D1463" i="2"/>
  <c r="D155" i="1" s="1"/>
  <c r="D1454" i="2"/>
  <c r="D1441" i="2"/>
  <c r="D153" i="1" s="1"/>
  <c r="D1431" i="2"/>
  <c r="D1417" i="2"/>
  <c r="D151" i="1" s="1"/>
  <c r="D1405" i="2"/>
  <c r="D150" i="1" s="1"/>
  <c r="F149" i="1"/>
  <c r="D1389" i="2"/>
  <c r="D1374" i="2"/>
  <c r="D1356" i="2"/>
  <c r="D1348" i="2"/>
  <c r="D1338" i="2"/>
  <c r="D1324" i="2"/>
  <c r="D1312" i="2"/>
  <c r="D142" i="1" s="1"/>
  <c r="D1292" i="2"/>
  <c r="D141" i="1" s="1"/>
  <c r="D1281" i="2"/>
  <c r="D140" i="1" s="1"/>
  <c r="D1271" i="2"/>
  <c r="D139" i="1" s="1"/>
  <c r="D1255" i="2"/>
  <c r="D1185" i="2"/>
  <c r="D129" i="1" s="1"/>
  <c r="D1171" i="2"/>
  <c r="D625" i="2"/>
  <c r="D1241" i="2"/>
  <c r="D1235" i="2"/>
  <c r="D1217" i="2"/>
  <c r="D1152" i="2"/>
  <c r="D1141" i="2" s="1"/>
  <c r="D126" i="1" s="1"/>
  <c r="D1130" i="2"/>
  <c r="D1106" i="2"/>
  <c r="D1063" i="2"/>
  <c r="D113" i="1" s="1"/>
  <c r="D1003" i="2"/>
  <c r="D992" i="2"/>
  <c r="D979" i="2"/>
  <c r="D965" i="2"/>
  <c r="D953" i="2"/>
  <c r="D941" i="2"/>
  <c r="D928" i="2"/>
  <c r="D892" i="2"/>
  <c r="D880" i="2"/>
  <c r="D876" i="2"/>
  <c r="D850" i="2"/>
  <c r="D839" i="2"/>
  <c r="D818" i="2"/>
  <c r="D814" i="2"/>
  <c r="D798" i="2"/>
  <c r="D20" i="1" l="1"/>
  <c r="D1126" i="2"/>
  <c r="D120" i="1"/>
  <c r="D1156" i="2"/>
  <c r="D127" i="1"/>
  <c r="D1498" i="2"/>
  <c r="D159" i="1"/>
  <c r="D1166" i="2"/>
  <c r="D128" i="1"/>
  <c r="D787" i="2"/>
  <c r="D88" i="1"/>
  <c r="D534" i="2"/>
  <c r="D64" i="1"/>
  <c r="D1316" i="2"/>
  <c r="D143" i="1"/>
  <c r="D1444" i="2"/>
  <c r="D154" i="1"/>
  <c r="D1214" i="2"/>
  <c r="D133" i="1"/>
  <c r="D612" i="2"/>
  <c r="D69" i="1"/>
  <c r="D1508" i="2"/>
  <c r="D160" i="1"/>
  <c r="D1520" i="2"/>
  <c r="D161" i="1"/>
  <c r="D807" i="2"/>
  <c r="D90" i="1"/>
  <c r="D1248" i="2"/>
  <c r="D138" i="1"/>
  <c r="D834" i="2"/>
  <c r="D93" i="1"/>
  <c r="D843" i="2"/>
  <c r="D94" i="1"/>
  <c r="D872" i="2"/>
  <c r="D98" i="1"/>
  <c r="D887" i="2"/>
  <c r="D100" i="1"/>
  <c r="D1328" i="2"/>
  <c r="D144" i="1"/>
  <c r="D1205" i="2"/>
  <c r="D132" i="1"/>
  <c r="D896" i="2"/>
  <c r="D101" i="1"/>
  <c r="D1342" i="2"/>
  <c r="D145" i="1"/>
  <c r="D931" i="2"/>
  <c r="D102" i="1"/>
  <c r="D1351" i="2"/>
  <c r="D146" i="1"/>
  <c r="D945" i="2"/>
  <c r="D103" i="1"/>
  <c r="D1359" i="2"/>
  <c r="D147" i="1"/>
  <c r="D957" i="2"/>
  <c r="D104" i="1"/>
  <c r="D1378" i="2"/>
  <c r="D148" i="1"/>
  <c r="D969" i="2"/>
  <c r="D105" i="1"/>
  <c r="D983" i="2"/>
  <c r="D106" i="1"/>
  <c r="D996" i="2"/>
  <c r="D107" i="1"/>
  <c r="D1421" i="2"/>
  <c r="D152" i="1"/>
  <c r="D117" i="1"/>
  <c r="D1098" i="2"/>
  <c r="D1489" i="2"/>
  <c r="D1409" i="2"/>
  <c r="D1297" i="2"/>
  <c r="D1175" i="2"/>
  <c r="D1284" i="2"/>
  <c r="D1434" i="2"/>
  <c r="D1536" i="2"/>
  <c r="D1401" i="2"/>
  <c r="D1468" i="2"/>
  <c r="D1480" i="2"/>
  <c r="D1274" i="2"/>
  <c r="D1259" i="2"/>
  <c r="D1458" i="2"/>
  <c r="G54" i="1"/>
  <c r="G13" i="1"/>
  <c r="D256" i="2"/>
  <c r="C10" i="1"/>
  <c r="D584" i="2"/>
  <c r="D66" i="1" s="1"/>
  <c r="D775" i="2"/>
  <c r="D83" i="1" s="1"/>
  <c r="D754" i="2"/>
  <c r="D81" i="1" s="1"/>
  <c r="D730" i="2"/>
  <c r="D711" i="2"/>
  <c r="D766" i="2" l="1"/>
  <c r="D736" i="2"/>
  <c r="D572" i="2"/>
  <c r="D706" i="2"/>
  <c r="D77" i="1" s="1"/>
  <c r="D694" i="2"/>
  <c r="D76" i="1" s="1"/>
  <c r="D684" i="2"/>
  <c r="D75" i="1" s="1"/>
  <c r="D665" i="2"/>
  <c r="D73" i="1" s="1"/>
  <c r="D650" i="2"/>
  <c r="D72" i="1" s="1"/>
  <c r="D641" i="2"/>
  <c r="D71" i="1" s="1"/>
  <c r="D634" i="2"/>
  <c r="D70" i="1" s="1"/>
  <c r="D608" i="2"/>
  <c r="D68" i="1" s="1"/>
  <c r="D596" i="2"/>
  <c r="D67" i="1" s="1"/>
  <c r="D567" i="2"/>
  <c r="D65" i="1" s="1"/>
  <c r="D351" i="2"/>
  <c r="D62" i="1" s="1"/>
  <c r="D343" i="2"/>
  <c r="D61" i="1" s="1"/>
  <c r="D252" i="2"/>
  <c r="D59" i="1" s="1"/>
  <c r="D240" i="2"/>
  <c r="D58" i="1" s="1"/>
  <c r="D225" i="2"/>
  <c r="D57" i="1" s="1"/>
  <c r="D215" i="2"/>
  <c r="D56" i="1" s="1"/>
  <c r="D164" i="2"/>
  <c r="D48" i="1" s="1"/>
  <c r="D229" i="2" l="1"/>
  <c r="D629" i="2"/>
  <c r="D244" i="2"/>
  <c r="D558" i="2"/>
  <c r="D600" i="2"/>
  <c r="D645" i="2"/>
  <c r="D679" i="2"/>
  <c r="D207" i="2"/>
  <c r="D337" i="2"/>
  <c r="D589" i="2"/>
  <c r="D637" i="2"/>
  <c r="D653" i="2"/>
  <c r="D698" i="2"/>
  <c r="D219" i="2"/>
  <c r="D347" i="2"/>
  <c r="D688" i="2"/>
  <c r="D158" i="2"/>
  <c r="D148" i="2"/>
  <c r="D141" i="2"/>
  <c r="D138" i="2"/>
  <c r="D45" i="1" s="1"/>
  <c r="D283" i="1"/>
  <c r="D285" i="1"/>
  <c r="G26" i="1"/>
  <c r="G15" i="1"/>
  <c r="G14" i="1"/>
  <c r="C176" i="1"/>
  <c r="G30" i="1"/>
  <c r="C1202" i="2"/>
  <c r="C131" i="1" s="1"/>
  <c r="C754" i="2"/>
  <c r="C81" i="1" s="1"/>
  <c r="C672" i="2"/>
  <c r="C74" i="1" s="1"/>
  <c r="C351" i="2"/>
  <c r="C62" i="1" s="1"/>
  <c r="C343" i="2"/>
  <c r="C61" i="1" s="1"/>
  <c r="C252" i="2"/>
  <c r="C59" i="1" s="1"/>
  <c r="C240" i="2"/>
  <c r="C58" i="1" s="1"/>
  <c r="C225" i="2"/>
  <c r="C57" i="1" s="1"/>
  <c r="C215" i="2"/>
  <c r="C56" i="1" s="1"/>
  <c r="C719" i="2"/>
  <c r="C78" i="1" s="1"/>
  <c r="C706" i="2"/>
  <c r="C77" i="1" s="1"/>
  <c r="C684" i="2"/>
  <c r="C75" i="1" s="1"/>
  <c r="C596" i="2"/>
  <c r="C67" i="1" s="1"/>
  <c r="C880" i="2"/>
  <c r="C839" i="2"/>
  <c r="C93" i="1" s="1"/>
  <c r="C827" i="2"/>
  <c r="C798" i="2"/>
  <c r="C88" i="1" s="1"/>
  <c r="C337" i="2" l="1"/>
  <c r="C244" i="2"/>
  <c r="C229" i="2"/>
  <c r="C207" i="2"/>
  <c r="C219" i="2"/>
  <c r="D132" i="2"/>
  <c r="G4" i="1"/>
  <c r="C347" i="2"/>
  <c r="G23" i="1"/>
  <c r="G6" i="1"/>
  <c r="G16" i="1"/>
  <c r="G34" i="1"/>
  <c r="C177" i="1"/>
  <c r="C187" i="1"/>
  <c r="C186" i="1"/>
  <c r="G5" i="1"/>
  <c r="C189" i="2"/>
  <c r="C183" i="2"/>
  <c r="C175" i="2"/>
  <c r="C50" i="1" s="1"/>
  <c r="C153" i="2"/>
  <c r="C47" i="1" s="1"/>
  <c r="C138" i="2"/>
  <c r="C45" i="1" s="1"/>
  <c r="C650" i="2"/>
  <c r="C72" i="1" s="1"/>
  <c r="C334" i="2"/>
  <c r="C60" i="1" s="1"/>
  <c r="C121" i="2"/>
  <c r="C43" i="1" s="1"/>
  <c r="D1110" i="2"/>
  <c r="D1084" i="2"/>
  <c r="D115" i="1" s="1"/>
  <c r="D1072" i="2"/>
  <c r="D114" i="1" s="1"/>
  <c r="C823" i="2"/>
  <c r="C91" i="1" s="1"/>
  <c r="C814" i="2"/>
  <c r="C90" i="1" s="1"/>
  <c r="C1348" i="2"/>
  <c r="C145" i="1" s="1"/>
  <c r="C1281" i="2"/>
  <c r="C140" i="1" s="1"/>
  <c r="C164" i="2"/>
  <c r="C48" i="1" s="1"/>
  <c r="G118" i="1"/>
  <c r="G97" i="1"/>
  <c r="G95" i="1"/>
  <c r="G92" i="1"/>
  <c r="G89" i="1"/>
  <c r="G80" i="1"/>
  <c r="G74" i="1"/>
  <c r="F37" i="1"/>
  <c r="F20" i="1"/>
  <c r="C1555" i="2"/>
  <c r="C165" i="1" s="1"/>
  <c r="C1542" i="2"/>
  <c r="C163" i="1" s="1"/>
  <c r="C1526" i="2"/>
  <c r="C161" i="1" s="1"/>
  <c r="C1441" i="2"/>
  <c r="C153" i="1" s="1"/>
  <c r="C1431" i="2"/>
  <c r="C152" i="1" s="1"/>
  <c r="C1389" i="2"/>
  <c r="C148" i="1" s="1"/>
  <c r="C1338" i="2"/>
  <c r="C1189" i="2"/>
  <c r="C1185" i="2"/>
  <c r="C129" i="1" s="1"/>
  <c r="C1152" i="2"/>
  <c r="C126" i="1" s="1"/>
  <c r="C1130" i="2"/>
  <c r="C120" i="1" s="1"/>
  <c r="D1094" i="2"/>
  <c r="D116" i="1" s="1"/>
  <c r="C1094" i="2"/>
  <c r="C116" i="1" s="1"/>
  <c r="C1084" i="2"/>
  <c r="C115" i="1" s="1"/>
  <c r="C1072" i="2"/>
  <c r="C114" i="1" s="1"/>
  <c r="C1044" i="2"/>
  <c r="C111" i="1" s="1"/>
  <c r="D1044" i="2"/>
  <c r="D111" i="1" s="1"/>
  <c r="C1003" i="2"/>
  <c r="C107" i="1" s="1"/>
  <c r="C992" i="2"/>
  <c r="C106" i="1" s="1"/>
  <c r="C979" i="2"/>
  <c r="C105" i="1" s="1"/>
  <c r="C965" i="2"/>
  <c r="C104" i="1" s="1"/>
  <c r="C953" i="2"/>
  <c r="C103" i="1" s="1"/>
  <c r="C928" i="2"/>
  <c r="C101" i="1" s="1"/>
  <c r="C859" i="2"/>
  <c r="D801" i="2"/>
  <c r="C801" i="2"/>
  <c r="C834" i="2"/>
  <c r="C84" i="1"/>
  <c r="D18" i="1"/>
  <c r="C18" i="1"/>
  <c r="C12" i="1"/>
  <c r="D9" i="1"/>
  <c r="C1515" i="2"/>
  <c r="C160" i="1" s="1"/>
  <c r="C1463" i="2"/>
  <c r="C155" i="1" s="1"/>
  <c r="C1398" i="2"/>
  <c r="C1356" i="2"/>
  <c r="C146" i="1" s="1"/>
  <c r="C1292" i="2"/>
  <c r="C141" i="1" s="1"/>
  <c r="C1122" i="2"/>
  <c r="C119" i="1" s="1"/>
  <c r="C1106" i="2"/>
  <c r="C117" i="1" s="1"/>
  <c r="C1053" i="2"/>
  <c r="C112" i="1" s="1"/>
  <c r="C1037" i="2"/>
  <c r="C110" i="1" s="1"/>
  <c r="C1022" i="2"/>
  <c r="C109" i="1" s="1"/>
  <c r="C1011" i="2"/>
  <c r="C108" i="1" s="1"/>
  <c r="C178" i="2"/>
  <c r="G1558" i="2"/>
  <c r="G1550" i="2"/>
  <c r="G1544" i="2"/>
  <c r="G1535" i="2"/>
  <c r="G1529" i="2"/>
  <c r="G1519" i="2"/>
  <c r="G1507" i="2"/>
  <c r="G1497" i="2"/>
  <c r="G1488" i="2"/>
  <c r="G1479" i="2"/>
  <c r="G1467" i="2"/>
  <c r="G1457" i="2"/>
  <c r="G1443" i="2"/>
  <c r="G1433" i="2"/>
  <c r="G1420" i="2"/>
  <c r="G1408" i="2"/>
  <c r="G1400" i="2"/>
  <c r="G1392" i="2"/>
  <c r="G1377" i="2"/>
  <c r="G1358" i="2"/>
  <c r="G1350" i="2"/>
  <c r="G1341" i="2"/>
  <c r="G1327" i="2"/>
  <c r="G1315" i="2"/>
  <c r="G1296" i="2"/>
  <c r="G1283" i="2"/>
  <c r="G1273" i="2"/>
  <c r="G1258" i="2"/>
  <c r="G1247" i="2"/>
  <c r="G1240" i="2"/>
  <c r="G1234" i="2"/>
  <c r="G1227" i="2"/>
  <c r="G1219" i="2"/>
  <c r="G1213" i="2"/>
  <c r="G1204" i="2"/>
  <c r="G1195" i="2"/>
  <c r="G1188" i="2"/>
  <c r="G1174" i="2"/>
  <c r="G1165" i="2"/>
  <c r="G1155" i="2"/>
  <c r="G1140" i="2"/>
  <c r="G1133" i="2"/>
  <c r="G1125" i="2"/>
  <c r="G1116" i="2"/>
  <c r="G1109" i="2"/>
  <c r="G1097" i="2"/>
  <c r="G1087" i="2"/>
  <c r="G1076" i="2"/>
  <c r="G1066" i="2"/>
  <c r="G1056" i="2"/>
  <c r="G1047" i="2"/>
  <c r="G1040" i="2"/>
  <c r="G1025" i="2"/>
  <c r="G1014" i="2"/>
  <c r="G1006" i="2"/>
  <c r="G995" i="2"/>
  <c r="G982" i="2"/>
  <c r="G968" i="2"/>
  <c r="G956" i="2"/>
  <c r="G944" i="2"/>
  <c r="G930" i="2"/>
  <c r="G895" i="2"/>
  <c r="G886" i="2"/>
  <c r="G879" i="2"/>
  <c r="G871" i="2"/>
  <c r="G865" i="2"/>
  <c r="G858" i="2"/>
  <c r="G852" i="2"/>
  <c r="G842" i="2"/>
  <c r="G833" i="2"/>
  <c r="G826" i="2"/>
  <c r="G817" i="2"/>
  <c r="G806" i="2"/>
  <c r="G800" i="2"/>
  <c r="G786" i="2"/>
  <c r="G779" i="2"/>
  <c r="G765" i="2"/>
  <c r="G758" i="2"/>
  <c r="G735" i="2"/>
  <c r="G729" i="2"/>
  <c r="G722" i="2"/>
  <c r="G710" i="2"/>
  <c r="G697" i="2"/>
  <c r="G687" i="2"/>
  <c r="G678" i="2"/>
  <c r="G674" i="2"/>
  <c r="G668" i="2"/>
  <c r="G652" i="2"/>
  <c r="G644" i="2"/>
  <c r="G636" i="2"/>
  <c r="G628" i="2"/>
  <c r="G611" i="2"/>
  <c r="G599" i="2"/>
  <c r="G588" i="2"/>
  <c r="G571" i="2"/>
  <c r="G557" i="2"/>
  <c r="G533" i="2"/>
  <c r="G354" i="2"/>
  <c r="G346" i="2"/>
  <c r="G336" i="2"/>
  <c r="G255" i="2"/>
  <c r="G243" i="2"/>
  <c r="G228" i="2"/>
  <c r="G218" i="2"/>
  <c r="G206" i="2"/>
  <c r="G200" i="2"/>
  <c r="G194" i="2"/>
  <c r="G188" i="2"/>
  <c r="G182" i="2"/>
  <c r="G177" i="2"/>
  <c r="G171" i="2"/>
  <c r="G165" i="2"/>
  <c r="G157" i="2"/>
  <c r="G147" i="2"/>
  <c r="G140" i="2"/>
  <c r="G131" i="2"/>
  <c r="G124" i="2"/>
  <c r="G109" i="2"/>
  <c r="G104" i="2"/>
  <c r="G100" i="2"/>
  <c r="G96" i="2"/>
  <c r="G91" i="2"/>
  <c r="G87" i="2"/>
  <c r="G82" i="2"/>
  <c r="G77" i="2"/>
  <c r="G72" i="2"/>
  <c r="G67" i="2"/>
  <c r="G61" i="2"/>
  <c r="G56" i="2"/>
  <c r="G50" i="2"/>
  <c r="G45" i="2"/>
  <c r="G40" i="2"/>
  <c r="G35" i="2"/>
  <c r="G30" i="2"/>
  <c r="G25" i="2"/>
  <c r="G20" i="2"/>
  <c r="G15" i="2"/>
  <c r="G11" i="2"/>
  <c r="D1558" i="2"/>
  <c r="D1550" i="2"/>
  <c r="D1544" i="2"/>
  <c r="D1535" i="2"/>
  <c r="D1529" i="2"/>
  <c r="D1519" i="2"/>
  <c r="D1507" i="2"/>
  <c r="D1497" i="2"/>
  <c r="D1488" i="2"/>
  <c r="D1479" i="2"/>
  <c r="D1467" i="2"/>
  <c r="D1457" i="2"/>
  <c r="D1443" i="2"/>
  <c r="D1433" i="2"/>
  <c r="D1420" i="2"/>
  <c r="D1408" i="2"/>
  <c r="D1400" i="2"/>
  <c r="D1392" i="2"/>
  <c r="D1377" i="2"/>
  <c r="D1358" i="2"/>
  <c r="D1350" i="2"/>
  <c r="D1341" i="2"/>
  <c r="D1327" i="2"/>
  <c r="D1315" i="2"/>
  <c r="D1296" i="2"/>
  <c r="D1283" i="2"/>
  <c r="D1273" i="2"/>
  <c r="D1258" i="2"/>
  <c r="D1247" i="2"/>
  <c r="D1240" i="2"/>
  <c r="D1234" i="2"/>
  <c r="D1227" i="2"/>
  <c r="D1219" i="2"/>
  <c r="D1213" i="2"/>
  <c r="D1204" i="2"/>
  <c r="D1195" i="2"/>
  <c r="D1188" i="2"/>
  <c r="D1174" i="2"/>
  <c r="D1165" i="2"/>
  <c r="D1155" i="2"/>
  <c r="D1140" i="2"/>
  <c r="D1133" i="2"/>
  <c r="D1125" i="2"/>
  <c r="D1116" i="2"/>
  <c r="D1109" i="2"/>
  <c r="D1097" i="2"/>
  <c r="D1087" i="2"/>
  <c r="D1076" i="2"/>
  <c r="D1066" i="2"/>
  <c r="D1056" i="2"/>
  <c r="D1047" i="2"/>
  <c r="D1040" i="2"/>
  <c r="D1025" i="2"/>
  <c r="D1014" i="2"/>
  <c r="D1006" i="2"/>
  <c r="D995" i="2"/>
  <c r="D982" i="2"/>
  <c r="D968" i="2"/>
  <c r="D956" i="2"/>
  <c r="D944" i="2"/>
  <c r="D930" i="2"/>
  <c r="D895" i="2"/>
  <c r="D886" i="2"/>
  <c r="D879" i="2"/>
  <c r="D871" i="2"/>
  <c r="D865" i="2"/>
  <c r="D858" i="2"/>
  <c r="D852" i="2"/>
  <c r="D842" i="2"/>
  <c r="D833" i="2"/>
  <c r="D826" i="2"/>
  <c r="D817" i="2"/>
  <c r="D806" i="2"/>
  <c r="D800" i="2"/>
  <c r="D786" i="2"/>
  <c r="D779" i="2"/>
  <c r="D765" i="2"/>
  <c r="D758" i="2"/>
  <c r="D735" i="2"/>
  <c r="D729" i="2"/>
  <c r="D722" i="2"/>
  <c r="D710" i="2"/>
  <c r="D697" i="2"/>
  <c r="D687" i="2"/>
  <c r="D678" i="2"/>
  <c r="D674" i="2"/>
  <c r="D668" i="2"/>
  <c r="D652" i="2"/>
  <c r="D644" i="2"/>
  <c r="D636" i="2"/>
  <c r="D628" i="2"/>
  <c r="D611" i="2"/>
  <c r="D599" i="2"/>
  <c r="D588" i="2"/>
  <c r="D571" i="2"/>
  <c r="D557" i="2"/>
  <c r="D533" i="2"/>
  <c r="D354" i="2"/>
  <c r="D346" i="2"/>
  <c r="D336" i="2"/>
  <c r="D255" i="2"/>
  <c r="D243" i="2"/>
  <c r="D228" i="2"/>
  <c r="D218" i="2"/>
  <c r="D206" i="2"/>
  <c r="D200" i="2"/>
  <c r="D194" i="2"/>
  <c r="D188" i="2"/>
  <c r="D182" i="2"/>
  <c r="D177" i="2"/>
  <c r="D171" i="2"/>
  <c r="D165" i="2"/>
  <c r="D157" i="2"/>
  <c r="D147" i="2"/>
  <c r="D140" i="2"/>
  <c r="D131" i="2"/>
  <c r="D124" i="2"/>
  <c r="D109" i="2"/>
  <c r="D104" i="2"/>
  <c r="D100" i="2"/>
  <c r="D96" i="2"/>
  <c r="D91" i="2"/>
  <c r="D87" i="2"/>
  <c r="D82" i="2"/>
  <c r="D77" i="2"/>
  <c r="D72" i="2"/>
  <c r="D67" i="2"/>
  <c r="D61" i="2"/>
  <c r="D56" i="2"/>
  <c r="D50" i="2"/>
  <c r="D45" i="2"/>
  <c r="D40" i="2"/>
  <c r="D35" i="2"/>
  <c r="D30" i="2"/>
  <c r="D25" i="2"/>
  <c r="D20" i="2"/>
  <c r="D15" i="2"/>
  <c r="D11" i="2"/>
  <c r="G6" i="2"/>
  <c r="D6" i="2"/>
  <c r="C1405" i="2"/>
  <c r="C150" i="1" s="1"/>
  <c r="D1398" i="2"/>
  <c r="D149" i="1" s="1"/>
  <c r="D167" i="1" s="1"/>
  <c r="C1171" i="2"/>
  <c r="C128" i="1" s="1"/>
  <c r="C1162" i="2"/>
  <c r="C127" i="1" s="1"/>
  <c r="D1053" i="2"/>
  <c r="D112" i="1" s="1"/>
  <c r="C1211" i="2"/>
  <c r="C132" i="1" s="1"/>
  <c r="C850" i="2"/>
  <c r="C94" i="1" s="1"/>
  <c r="C1196" i="2"/>
  <c r="C625" i="2"/>
  <c r="C69" i="1" s="1"/>
  <c r="C553" i="2"/>
  <c r="C64" i="1" s="1"/>
  <c r="C1328" i="2" l="1"/>
  <c r="C144" i="1"/>
  <c r="C818" i="2"/>
  <c r="C132" i="2"/>
  <c r="G60" i="1"/>
  <c r="C256" i="2"/>
  <c r="C1098" i="2"/>
  <c r="C1117" i="2"/>
  <c r="C1175" i="2"/>
  <c r="G77" i="1"/>
  <c r="C1026" i="2"/>
  <c r="C1048" i="2"/>
  <c r="C1351" i="2"/>
  <c r="C1015" i="2"/>
  <c r="G78" i="1"/>
  <c r="C1393" i="2"/>
  <c r="C149" i="1"/>
  <c r="C1088" i="2"/>
  <c r="C1284" i="2"/>
  <c r="C1007" i="2"/>
  <c r="C1077" i="2"/>
  <c r="C1434" i="2"/>
  <c r="E220" i="1"/>
  <c r="C1508" i="2"/>
  <c r="C1041" i="2"/>
  <c r="C1458" i="2"/>
  <c r="C1067" i="2"/>
  <c r="C1520" i="2"/>
  <c r="G81" i="1"/>
  <c r="G101" i="1"/>
  <c r="C172" i="2"/>
  <c r="E221" i="1"/>
  <c r="D224" i="1"/>
  <c r="G103" i="1"/>
  <c r="C158" i="2"/>
  <c r="C983" i="2"/>
  <c r="G113" i="1"/>
  <c r="D1041" i="2"/>
  <c r="D223" i="1"/>
  <c r="G91" i="1"/>
  <c r="D1077" i="2"/>
  <c r="G112" i="1"/>
  <c r="C110" i="2"/>
  <c r="G105" i="1"/>
  <c r="C807" i="2"/>
  <c r="C843" i="2"/>
  <c r="G114" i="1"/>
  <c r="C148" i="2"/>
  <c r="G115" i="1"/>
  <c r="G64" i="1"/>
  <c r="G104" i="1"/>
  <c r="G116" i="1"/>
  <c r="G67" i="1"/>
  <c r="G69" i="1"/>
  <c r="G93" i="1"/>
  <c r="G107" i="1"/>
  <c r="G72" i="1"/>
  <c r="G94" i="1"/>
  <c r="G120" i="1"/>
  <c r="G75" i="1"/>
  <c r="G88" i="1"/>
  <c r="G98" i="1"/>
  <c r="G32" i="1"/>
  <c r="G28" i="1"/>
  <c r="G27" i="1"/>
  <c r="G25" i="1"/>
  <c r="G55" i="1"/>
  <c r="G3" i="1"/>
  <c r="C22" i="1"/>
  <c r="C42" i="1"/>
  <c r="C87" i="1"/>
  <c r="C121" i="1"/>
  <c r="C125" i="1"/>
  <c r="C166" i="1"/>
  <c r="C178" i="1"/>
  <c r="C188" i="1"/>
  <c r="C197" i="1"/>
  <c r="C198" i="1"/>
  <c r="C226" i="1"/>
  <c r="C271" i="1"/>
  <c r="C1530" i="2"/>
  <c r="C1228" i="2"/>
  <c r="C1057" i="2"/>
  <c r="D783" i="2"/>
  <c r="D759" i="2"/>
  <c r="D82" i="1" s="1"/>
  <c r="D125" i="2"/>
  <c r="D44" i="1" s="1"/>
  <c r="D85" i="1" s="1"/>
  <c r="D288" i="1"/>
  <c r="C1401" i="2"/>
  <c r="D1393" i="2"/>
  <c r="C1220" i="2"/>
  <c r="C1214" i="2"/>
  <c r="C1205" i="2"/>
  <c r="C1156" i="2"/>
  <c r="D1048" i="2"/>
  <c r="C872" i="2"/>
  <c r="G759" i="2"/>
  <c r="C612" i="2"/>
  <c r="G53" i="1"/>
  <c r="G52" i="1"/>
  <c r="G50" i="1"/>
  <c r="G49" i="1"/>
  <c r="G47" i="1"/>
  <c r="G46" i="1"/>
  <c r="C641" i="2"/>
  <c r="C71" i="1" s="1"/>
  <c r="G62" i="1" l="1"/>
  <c r="G61" i="1"/>
  <c r="G90" i="1"/>
  <c r="C637" i="2"/>
  <c r="G71" i="1"/>
  <c r="D220" i="1"/>
  <c r="G106" i="1"/>
  <c r="G43" i="1"/>
  <c r="G111" i="1"/>
  <c r="C37" i="1"/>
  <c r="C1141" i="2"/>
  <c r="C787" i="2"/>
  <c r="G45" i="1"/>
  <c r="G59" i="1"/>
  <c r="G57" i="1"/>
  <c r="G56" i="1"/>
  <c r="C775" i="2"/>
  <c r="C83" i="1" s="1"/>
  <c r="C736" i="2"/>
  <c r="C698" i="2"/>
  <c r="C694" i="2"/>
  <c r="C76" i="1" s="1"/>
  <c r="C679" i="2"/>
  <c r="C665" i="2"/>
  <c r="C73" i="1" s="1"/>
  <c r="C645" i="2"/>
  <c r="G58" i="1" l="1"/>
  <c r="C688" i="2"/>
  <c r="C766" i="2"/>
  <c r="G83" i="1"/>
  <c r="C653" i="2"/>
  <c r="G48" i="1"/>
  <c r="C634" i="2"/>
  <c r="C70" i="1" s="1"/>
  <c r="C584" i="2"/>
  <c r="C66" i="1" s="1"/>
  <c r="C608" i="2"/>
  <c r="C68" i="1" s="1"/>
  <c r="C589" i="2"/>
  <c r="C567" i="2"/>
  <c r="C65" i="1" s="1"/>
  <c r="C85" i="1" s="1"/>
  <c r="C534" i="2"/>
  <c r="C1536" i="2"/>
  <c r="C1505" i="2"/>
  <c r="C159" i="1" s="1"/>
  <c r="C1495" i="2"/>
  <c r="C158" i="1" s="1"/>
  <c r="C1486" i="2"/>
  <c r="C157" i="1" s="1"/>
  <c r="C1476" i="2"/>
  <c r="C156" i="1" s="1"/>
  <c r="C1454" i="2"/>
  <c r="C154" i="1" s="1"/>
  <c r="C1421" i="2"/>
  <c r="C1417" i="2"/>
  <c r="C151" i="1" s="1"/>
  <c r="C1378" i="2"/>
  <c r="C1342" i="2"/>
  <c r="C1324" i="2"/>
  <c r="C143" i="1" s="1"/>
  <c r="C1312" i="2"/>
  <c r="C142" i="1" s="1"/>
  <c r="C1274" i="2"/>
  <c r="C1271" i="2"/>
  <c r="C139" i="1" s="1"/>
  <c r="C1255" i="2"/>
  <c r="C138" i="1" s="1"/>
  <c r="C1166" i="2"/>
  <c r="C1126" i="2"/>
  <c r="D1122" i="2"/>
  <c r="D119" i="1" s="1"/>
  <c r="D1088" i="2"/>
  <c r="D1067" i="2"/>
  <c r="D1037" i="2"/>
  <c r="D110" i="1" s="1"/>
  <c r="D1022" i="2"/>
  <c r="D109" i="1" s="1"/>
  <c r="D1011" i="2"/>
  <c r="D108" i="1" s="1"/>
  <c r="C996" i="2"/>
  <c r="C969" i="2"/>
  <c r="C957" i="2"/>
  <c r="C945" i="2"/>
  <c r="C941" i="2"/>
  <c r="C102" i="1" s="1"/>
  <c r="C896" i="2"/>
  <c r="C892" i="2"/>
  <c r="C100" i="1" s="1"/>
  <c r="C122" i="1" s="1"/>
  <c r="C711" i="2"/>
  <c r="C1558" i="2"/>
  <c r="C1550" i="2"/>
  <c r="C1544" i="2"/>
  <c r="C1535" i="2"/>
  <c r="C1529" i="2"/>
  <c r="C1519" i="2"/>
  <c r="C1507" i="2"/>
  <c r="C1497" i="2"/>
  <c r="C1488" i="2"/>
  <c r="C1479" i="2"/>
  <c r="C1467" i="2"/>
  <c r="C1457" i="2"/>
  <c r="C1443" i="2"/>
  <c r="C1433" i="2"/>
  <c r="C1420" i="2"/>
  <c r="C1408" i="2"/>
  <c r="C1400" i="2"/>
  <c r="C1392" i="2"/>
  <c r="C1377" i="2"/>
  <c r="C1358" i="2"/>
  <c r="C1350" i="2"/>
  <c r="C1341" i="2"/>
  <c r="C1327" i="2"/>
  <c r="C1315" i="2"/>
  <c r="C1296" i="2"/>
  <c r="C1283" i="2"/>
  <c r="C1273" i="2"/>
  <c r="C1258" i="2"/>
  <c r="C1247" i="2"/>
  <c r="C1240" i="2"/>
  <c r="C1234" i="2"/>
  <c r="C1227" i="2"/>
  <c r="C1219" i="2"/>
  <c r="C1213" i="2"/>
  <c r="C1204" i="2"/>
  <c r="C1195" i="2"/>
  <c r="C1188" i="2"/>
  <c r="C1174" i="2"/>
  <c r="C1165" i="2"/>
  <c r="C1155" i="2"/>
  <c r="C1140" i="2"/>
  <c r="C1133" i="2"/>
  <c r="C1125" i="2"/>
  <c r="C1116" i="2"/>
  <c r="C1109" i="2"/>
  <c r="C1097" i="2"/>
  <c r="C1087" i="2"/>
  <c r="C1076" i="2"/>
  <c r="C1066" i="2"/>
  <c r="C1056" i="2"/>
  <c r="C1047" i="2"/>
  <c r="C1040" i="2"/>
  <c r="C1025" i="2"/>
  <c r="C1014" i="2"/>
  <c r="C1006" i="2"/>
  <c r="C995" i="2"/>
  <c r="C982" i="2"/>
  <c r="C968" i="2"/>
  <c r="C956" i="2"/>
  <c r="C944" i="2"/>
  <c r="C930" i="2"/>
  <c r="C895" i="2"/>
  <c r="C886" i="2"/>
  <c r="C879" i="2"/>
  <c r="C871" i="2"/>
  <c r="C865" i="2"/>
  <c r="C858" i="2"/>
  <c r="C852" i="2"/>
  <c r="C842" i="2"/>
  <c r="C833" i="2"/>
  <c r="C826" i="2"/>
  <c r="C817" i="2"/>
  <c r="C806" i="2"/>
  <c r="C800" i="2"/>
  <c r="C786" i="2"/>
  <c r="C783" i="2"/>
  <c r="C779" i="2"/>
  <c r="C765" i="2"/>
  <c r="C759" i="2"/>
  <c r="C758" i="2"/>
  <c r="C735" i="2"/>
  <c r="C729" i="2"/>
  <c r="C722" i="2"/>
  <c r="C710" i="2"/>
  <c r="C697" i="2"/>
  <c r="C687" i="2"/>
  <c r="C678" i="2"/>
  <c r="C674" i="2"/>
  <c r="C668" i="2"/>
  <c r="C652" i="2"/>
  <c r="C644" i="2"/>
  <c r="C636" i="2"/>
  <c r="C628" i="2"/>
  <c r="C611" i="2"/>
  <c r="C599" i="2"/>
  <c r="C588" i="2"/>
  <c r="C571" i="2"/>
  <c r="C557" i="2"/>
  <c r="C354" i="2"/>
  <c r="C346" i="2"/>
  <c r="C336" i="2"/>
  <c r="C255" i="2"/>
  <c r="C243" i="2"/>
  <c r="C228" i="2"/>
  <c r="C218" i="2"/>
  <c r="C206" i="2"/>
  <c r="C200" i="2"/>
  <c r="C194" i="2"/>
  <c r="C188" i="2"/>
  <c r="C182" i="2"/>
  <c r="C171" i="2"/>
  <c r="C165" i="2"/>
  <c r="C157" i="2"/>
  <c r="C147" i="2"/>
  <c r="C140" i="2"/>
  <c r="C131" i="2"/>
  <c r="C124" i="2"/>
  <c r="C109" i="2"/>
  <c r="C104" i="2"/>
  <c r="C100" i="2"/>
  <c r="C96" i="2"/>
  <c r="C91" i="2"/>
  <c r="C87" i="2"/>
  <c r="C82" i="2"/>
  <c r="C72" i="2"/>
  <c r="C67" i="2"/>
  <c r="C61" i="2"/>
  <c r="C56" i="2"/>
  <c r="C50" i="2"/>
  <c r="C45" i="2"/>
  <c r="C40" i="2"/>
  <c r="C35" i="2"/>
  <c r="C30" i="2"/>
  <c r="C25" i="2"/>
  <c r="C20" i="2"/>
  <c r="C15" i="2"/>
  <c r="C11" i="2"/>
  <c r="C6" i="2"/>
  <c r="D122" i="1" l="1"/>
  <c r="D169" i="1" s="1"/>
  <c r="C1489" i="2"/>
  <c r="C1444" i="2"/>
  <c r="C1248" i="2"/>
  <c r="C1259" i="2"/>
  <c r="C1409" i="2"/>
  <c r="C1498" i="2"/>
  <c r="C1297" i="2"/>
  <c r="C1468" i="2"/>
  <c r="C1316" i="2"/>
  <c r="C1480" i="2"/>
  <c r="C887" i="2"/>
  <c r="C931" i="2"/>
  <c r="G102" i="1"/>
  <c r="C572" i="2"/>
  <c r="G66" i="1"/>
  <c r="C600" i="2"/>
  <c r="G68" i="1"/>
  <c r="C629" i="2"/>
  <c r="G70" i="1"/>
  <c r="D1117" i="2"/>
  <c r="G119" i="1"/>
  <c r="D1015" i="2"/>
  <c r="G109" i="1"/>
  <c r="D1026" i="2"/>
  <c r="G110" i="1"/>
  <c r="D1007" i="2"/>
  <c r="C558" i="2"/>
  <c r="E225" i="1"/>
  <c r="G76" i="1"/>
  <c r="G73" i="1"/>
  <c r="H120" i="1"/>
  <c r="H95" i="1"/>
  <c r="E223" i="1" l="1"/>
  <c r="G65" i="1"/>
  <c r="D225" i="1"/>
  <c r="G117" i="1"/>
  <c r="D221" i="1"/>
  <c r="G100" i="1"/>
  <c r="F122" i="1"/>
  <c r="F207" i="1" s="1"/>
  <c r="G108" i="1"/>
  <c r="D222" i="1"/>
  <c r="E224" i="1"/>
  <c r="H131" i="1"/>
  <c r="G783" i="2" l="1"/>
  <c r="H51" i="1" l="1"/>
  <c r="E51" i="1"/>
  <c r="H33" i="1"/>
  <c r="E33" i="1"/>
  <c r="H125" i="1"/>
  <c r="F125" i="1"/>
  <c r="E125" i="1"/>
  <c r="D125" i="1"/>
  <c r="I87" i="1"/>
  <c r="F87" i="1"/>
  <c r="E87" i="1"/>
  <c r="D87" i="1"/>
  <c r="H42" i="1"/>
  <c r="F42" i="1"/>
  <c r="E42" i="1"/>
  <c r="D42" i="1"/>
  <c r="H22" i="1"/>
  <c r="F22" i="1"/>
  <c r="E22" i="1"/>
  <c r="D22" i="1"/>
  <c r="H12" i="1"/>
  <c r="F12" i="1"/>
  <c r="E12" i="1"/>
  <c r="D12" i="1"/>
  <c r="F177" i="2"/>
  <c r="I51" i="1" l="1"/>
  <c r="I33" i="1"/>
  <c r="F674" i="2"/>
  <c r="E674" i="2"/>
  <c r="F104" i="2"/>
  <c r="E104" i="2"/>
  <c r="F1551" i="2" l="1"/>
  <c r="F1536" i="2"/>
  <c r="F1530" i="2"/>
  <c r="F1520" i="2"/>
  <c r="F1508" i="2"/>
  <c r="F1498" i="2"/>
  <c r="F1489" i="2"/>
  <c r="F1480" i="2"/>
  <c r="F1468" i="2"/>
  <c r="F1458" i="2"/>
  <c r="F1444" i="2"/>
  <c r="F1434" i="2"/>
  <c r="F1421" i="2"/>
  <c r="F1409" i="2"/>
  <c r="F1393" i="2"/>
  <c r="F1378" i="2"/>
  <c r="F1359" i="2"/>
  <c r="F1351" i="2"/>
  <c r="F1342" i="2"/>
  <c r="F1328" i="2"/>
  <c r="F1316" i="2"/>
  <c r="F1297" i="2"/>
  <c r="F1284" i="2"/>
  <c r="F1274" i="2"/>
  <c r="F1259" i="2"/>
  <c r="F1248" i="2"/>
  <c r="F1241" i="2"/>
  <c r="F1235" i="2"/>
  <c r="F1228" i="2"/>
  <c r="F1220" i="2"/>
  <c r="F1214" i="2"/>
  <c r="F1205" i="2"/>
  <c r="F1196" i="2"/>
  <c r="F1189" i="2"/>
  <c r="F1175" i="2"/>
  <c r="F1166" i="2"/>
  <c r="F1156" i="2"/>
  <c r="F1141" i="2"/>
  <c r="F1126" i="2"/>
  <c r="F1117" i="2"/>
  <c r="F1110" i="2"/>
  <c r="F1098" i="2"/>
  <c r="F1088" i="2"/>
  <c r="F1077" i="2"/>
  <c r="F1067" i="2"/>
  <c r="F1057" i="2"/>
  <c r="F1048" i="2"/>
  <c r="F1041" i="2"/>
  <c r="F1026" i="2"/>
  <c r="F1015" i="2"/>
  <c r="F996" i="2"/>
  <c r="F983" i="2"/>
  <c r="F969" i="2"/>
  <c r="F957" i="2"/>
  <c r="F945" i="2"/>
  <c r="F931" i="2"/>
  <c r="F896" i="2"/>
  <c r="F880" i="2"/>
  <c r="F872" i="2"/>
  <c r="F866" i="2"/>
  <c r="F859" i="2"/>
  <c r="F853" i="2"/>
  <c r="F843" i="2"/>
  <c r="F834" i="2"/>
  <c r="F827" i="2"/>
  <c r="F818" i="2"/>
  <c r="F807" i="2"/>
  <c r="F801" i="2"/>
  <c r="F766" i="2"/>
  <c r="F736" i="2"/>
  <c r="F730" i="2"/>
  <c r="F723" i="2"/>
  <c r="F711" i="2"/>
  <c r="F698" i="2"/>
  <c r="F688" i="2"/>
  <c r="F679" i="2"/>
  <c r="F669" i="2"/>
  <c r="F653" i="2"/>
  <c r="F645" i="2"/>
  <c r="F637" i="2"/>
  <c r="F629" i="2"/>
  <c r="F612" i="2"/>
  <c r="F600" i="2"/>
  <c r="F589" i="2"/>
  <c r="F572" i="2"/>
  <c r="F558" i="2"/>
  <c r="F534" i="2"/>
  <c r="F347" i="2"/>
  <c r="F337" i="2"/>
  <c r="F256" i="2"/>
  <c r="F244" i="2"/>
  <c r="F229" i="2"/>
  <c r="F219" i="2"/>
  <c r="F207" i="2"/>
  <c r="F201" i="2"/>
  <c r="F195" i="2"/>
  <c r="F189" i="2"/>
  <c r="F172" i="2"/>
  <c r="F132" i="2"/>
  <c r="F110" i="2"/>
  <c r="F101" i="2"/>
  <c r="F78" i="2"/>
  <c r="F62" i="2"/>
  <c r="F51" i="2"/>
  <c r="F46" i="2"/>
  <c r="F31" i="2"/>
  <c r="F26" i="2"/>
  <c r="F21" i="2"/>
  <c r="F12" i="2"/>
  <c r="F7" i="2"/>
  <c r="H133" i="1" l="1"/>
  <c r="E133" i="1"/>
  <c r="E95" i="1"/>
  <c r="H50" i="1"/>
  <c r="E50" i="1"/>
  <c r="E99" i="1"/>
  <c r="E5" i="1"/>
  <c r="E4" i="1"/>
  <c r="G133" i="1" l="1"/>
  <c r="I133" i="1"/>
  <c r="I95" i="1"/>
  <c r="I50" i="1"/>
  <c r="F1213" i="2" l="1"/>
  <c r="E1213" i="2"/>
  <c r="F852" i="2"/>
  <c r="E852" i="2"/>
  <c r="E171" i="2"/>
  <c r="F171" i="2"/>
  <c r="E79" i="1" l="1"/>
  <c r="C1374" i="2" l="1"/>
  <c r="C147" i="1" s="1"/>
  <c r="C167" i="1" s="1"/>
  <c r="C169" i="1" s="1"/>
  <c r="C1359" i="2" l="1"/>
  <c r="H32" i="1"/>
  <c r="I32" i="1" l="1"/>
  <c r="I26" i="1"/>
  <c r="F1558" i="2" l="1"/>
  <c r="E1558" i="2"/>
  <c r="F1550" i="2"/>
  <c r="E1550" i="2"/>
  <c r="F1544" i="2"/>
  <c r="E1544" i="2"/>
  <c r="F1535" i="2"/>
  <c r="E1535" i="2"/>
  <c r="F1529" i="2"/>
  <c r="E1529" i="2"/>
  <c r="F1519" i="2"/>
  <c r="E1519" i="2"/>
  <c r="F1507" i="2"/>
  <c r="E1507" i="2"/>
  <c r="F1497" i="2"/>
  <c r="E1497" i="2"/>
  <c r="F1488" i="2"/>
  <c r="E1488" i="2"/>
  <c r="F1479" i="2"/>
  <c r="E1479" i="2"/>
  <c r="F1467" i="2"/>
  <c r="E1467" i="2"/>
  <c r="F1457" i="2"/>
  <c r="E1457" i="2"/>
  <c r="F1443" i="2"/>
  <c r="E1443" i="2"/>
  <c r="F1433" i="2"/>
  <c r="E1433" i="2"/>
  <c r="F1420" i="2"/>
  <c r="E1420" i="2"/>
  <c r="F1408" i="2"/>
  <c r="E1408" i="2"/>
  <c r="F1400" i="2"/>
  <c r="E1400" i="2"/>
  <c r="F1392" i="2"/>
  <c r="E1392" i="2"/>
  <c r="F1377" i="2"/>
  <c r="E1377" i="2"/>
  <c r="F1358" i="2"/>
  <c r="E1358" i="2"/>
  <c r="F1350" i="2"/>
  <c r="E1350" i="2"/>
  <c r="F1341" i="2"/>
  <c r="E1341" i="2"/>
  <c r="F1327" i="2"/>
  <c r="E1327" i="2"/>
  <c r="F1315" i="2"/>
  <c r="E1315" i="2"/>
  <c r="F1296" i="2"/>
  <c r="E1296" i="2"/>
  <c r="F1283" i="2"/>
  <c r="E1283" i="2"/>
  <c r="F1273" i="2"/>
  <c r="E1273" i="2"/>
  <c r="F1258" i="2"/>
  <c r="E1258" i="2"/>
  <c r="F1247" i="2"/>
  <c r="E1247" i="2"/>
  <c r="F1240" i="2"/>
  <c r="E1240" i="2"/>
  <c r="F1234" i="2"/>
  <c r="E1234" i="2"/>
  <c r="F1227" i="2"/>
  <c r="E1227" i="2"/>
  <c r="F1219" i="2"/>
  <c r="E1219" i="2"/>
  <c r="F1204" i="2"/>
  <c r="E1204" i="2"/>
  <c r="F1195" i="2"/>
  <c r="E1195" i="2"/>
  <c r="F1188" i="2"/>
  <c r="E1188" i="2"/>
  <c r="F1174" i="2"/>
  <c r="E1174" i="2"/>
  <c r="F1165" i="2"/>
  <c r="E1165" i="2"/>
  <c r="F1155" i="2"/>
  <c r="E1155" i="2"/>
  <c r="F1140" i="2"/>
  <c r="E1140" i="2"/>
  <c r="F1133" i="2"/>
  <c r="E1133" i="2"/>
  <c r="F1125" i="2"/>
  <c r="E1125" i="2"/>
  <c r="F1116" i="2"/>
  <c r="E1116" i="2"/>
  <c r="F1109" i="2"/>
  <c r="E1109" i="2"/>
  <c r="F1097" i="2"/>
  <c r="E1097" i="2"/>
  <c r="F1087" i="2"/>
  <c r="E1087" i="2"/>
  <c r="F1076" i="2"/>
  <c r="E1076" i="2"/>
  <c r="F1066" i="2"/>
  <c r="E1066" i="2"/>
  <c r="F1056" i="2"/>
  <c r="E1056" i="2"/>
  <c r="F1047" i="2"/>
  <c r="E1047" i="2"/>
  <c r="F1040" i="2"/>
  <c r="E1040" i="2"/>
  <c r="F1025" i="2"/>
  <c r="E1025" i="2"/>
  <c r="F1014" i="2"/>
  <c r="E1014" i="2"/>
  <c r="F1006" i="2"/>
  <c r="E1006" i="2"/>
  <c r="F995" i="2"/>
  <c r="E995" i="2"/>
  <c r="F982" i="2"/>
  <c r="E982" i="2"/>
  <c r="F968" i="2"/>
  <c r="E968" i="2"/>
  <c r="F956" i="2"/>
  <c r="E956" i="2"/>
  <c r="F944" i="2"/>
  <c r="E944" i="2"/>
  <c r="F930" i="2"/>
  <c r="E930" i="2"/>
  <c r="F895" i="2"/>
  <c r="E895" i="2"/>
  <c r="F886" i="2"/>
  <c r="E886" i="2"/>
  <c r="F879" i="2"/>
  <c r="E879" i="2"/>
  <c r="F871" i="2"/>
  <c r="E871" i="2"/>
  <c r="F865" i="2"/>
  <c r="E865" i="2"/>
  <c r="F858" i="2"/>
  <c r="E858" i="2"/>
  <c r="F842" i="2"/>
  <c r="E842" i="2"/>
  <c r="F833" i="2"/>
  <c r="E833" i="2"/>
  <c r="F826" i="2"/>
  <c r="E826" i="2"/>
  <c r="F817" i="2"/>
  <c r="E817" i="2"/>
  <c r="F806" i="2"/>
  <c r="E806" i="2"/>
  <c r="F800" i="2"/>
  <c r="E800" i="2"/>
  <c r="F786" i="2"/>
  <c r="E786" i="2"/>
  <c r="F779" i="2"/>
  <c r="E779" i="2"/>
  <c r="F765" i="2"/>
  <c r="E765" i="2"/>
  <c r="F758" i="2"/>
  <c r="E758" i="2"/>
  <c r="F735" i="2"/>
  <c r="E735" i="2"/>
  <c r="F729" i="2"/>
  <c r="E729" i="2"/>
  <c r="F722" i="2"/>
  <c r="E722" i="2"/>
  <c r="F710" i="2"/>
  <c r="E710" i="2"/>
  <c r="F697" i="2"/>
  <c r="E697" i="2"/>
  <c r="F687" i="2"/>
  <c r="E687" i="2"/>
  <c r="F678" i="2"/>
  <c r="E678" i="2"/>
  <c r="F668" i="2"/>
  <c r="E668" i="2"/>
  <c r="F652" i="2"/>
  <c r="E652" i="2"/>
  <c r="F644" i="2"/>
  <c r="E644" i="2"/>
  <c r="F636" i="2"/>
  <c r="E636" i="2"/>
  <c r="F628" i="2"/>
  <c r="E628" i="2"/>
  <c r="F611" i="2"/>
  <c r="E611" i="2"/>
  <c r="F599" i="2"/>
  <c r="E599" i="2"/>
  <c r="F588" i="2"/>
  <c r="E588" i="2"/>
  <c r="F571" i="2"/>
  <c r="E571" i="2"/>
  <c r="F557" i="2"/>
  <c r="E557" i="2"/>
  <c r="F533" i="2"/>
  <c r="E533" i="2"/>
  <c r="F354" i="2"/>
  <c r="E354" i="2"/>
  <c r="F346" i="2"/>
  <c r="E346" i="2"/>
  <c r="F336" i="2"/>
  <c r="E336" i="2"/>
  <c r="F255" i="2"/>
  <c r="E255" i="2"/>
  <c r="F243" i="2"/>
  <c r="E243" i="2"/>
  <c r="F228" i="2"/>
  <c r="E228" i="2"/>
  <c r="F218" i="2"/>
  <c r="E218" i="2"/>
  <c r="F206" i="2"/>
  <c r="E206" i="2"/>
  <c r="F200" i="2"/>
  <c r="E200" i="2"/>
  <c r="F194" i="2"/>
  <c r="E194" i="2"/>
  <c r="F188" i="2"/>
  <c r="E188" i="2"/>
  <c r="F182" i="2"/>
  <c r="E182" i="2"/>
  <c r="F165" i="2"/>
  <c r="E165" i="2"/>
  <c r="F157" i="2"/>
  <c r="E157" i="2"/>
  <c r="F147" i="2"/>
  <c r="E147" i="2"/>
  <c r="F140" i="2"/>
  <c r="E140" i="2"/>
  <c r="F131" i="2"/>
  <c r="E131" i="2"/>
  <c r="F124" i="2"/>
  <c r="E124" i="2"/>
  <c r="F109" i="2"/>
  <c r="E109" i="2"/>
  <c r="F100" i="2"/>
  <c r="E100" i="2"/>
  <c r="F96" i="2"/>
  <c r="E96" i="2"/>
  <c r="F91" i="2"/>
  <c r="E91" i="2"/>
  <c r="F87" i="2"/>
  <c r="E87" i="2"/>
  <c r="F82" i="2"/>
  <c r="E82" i="2"/>
  <c r="F77" i="2"/>
  <c r="E77" i="2"/>
  <c r="F72" i="2"/>
  <c r="E72" i="2"/>
  <c r="F67" i="2"/>
  <c r="E67" i="2"/>
  <c r="F61" i="2"/>
  <c r="E61" i="2"/>
  <c r="F56" i="2"/>
  <c r="E56" i="2"/>
  <c r="F50" i="2"/>
  <c r="E50" i="2"/>
  <c r="F45" i="2"/>
  <c r="E45" i="2"/>
  <c r="F40" i="2"/>
  <c r="E40" i="2"/>
  <c r="F35" i="2"/>
  <c r="E35" i="2"/>
  <c r="F30" i="2"/>
  <c r="E30" i="2"/>
  <c r="F25" i="2"/>
  <c r="E25" i="2"/>
  <c r="F20" i="2"/>
  <c r="E20" i="2"/>
  <c r="F15" i="2"/>
  <c r="E15" i="2"/>
  <c r="F11" i="2"/>
  <c r="E11" i="2"/>
  <c r="F6" i="2"/>
  <c r="E6" i="2"/>
  <c r="H93" i="1" l="1"/>
  <c r="F272" i="1" l="1"/>
  <c r="H31" i="1" l="1"/>
  <c r="H134" i="1"/>
  <c r="H16" i="1" l="1"/>
  <c r="E16" i="1"/>
  <c r="I16" i="1" l="1"/>
  <c r="G166" i="1" l="1"/>
  <c r="G121" i="1"/>
  <c r="G84" i="1"/>
  <c r="G18" i="1"/>
  <c r="G9" i="1"/>
  <c r="G36" i="1"/>
  <c r="H163" i="1"/>
  <c r="H159" i="1"/>
  <c r="H155" i="1"/>
  <c r="H151" i="1"/>
  <c r="H147" i="1"/>
  <c r="H143" i="1"/>
  <c r="H139" i="1"/>
  <c r="I131" i="1"/>
  <c r="H127" i="1"/>
  <c r="H165" i="1"/>
  <c r="H164" i="1"/>
  <c r="H162" i="1"/>
  <c r="H161" i="1"/>
  <c r="H160" i="1"/>
  <c r="H158" i="1"/>
  <c r="H157" i="1"/>
  <c r="H156" i="1"/>
  <c r="H154" i="1"/>
  <c r="H153" i="1"/>
  <c r="H152" i="1"/>
  <c r="H150" i="1"/>
  <c r="H149" i="1"/>
  <c r="H148" i="1"/>
  <c r="H146" i="1"/>
  <c r="H145" i="1"/>
  <c r="H144" i="1"/>
  <c r="H142" i="1"/>
  <c r="H141" i="1"/>
  <c r="H140" i="1"/>
  <c r="H138" i="1"/>
  <c r="H137" i="1"/>
  <c r="H136" i="1"/>
  <c r="H135" i="1"/>
  <c r="H132" i="1"/>
  <c r="I132" i="1" s="1"/>
  <c r="H130" i="1"/>
  <c r="H129" i="1"/>
  <c r="H128" i="1"/>
  <c r="H126" i="1"/>
  <c r="H49" i="1"/>
  <c r="H167" i="1" l="1"/>
  <c r="H245" i="1" l="1"/>
  <c r="G245" i="1"/>
  <c r="E245" i="1"/>
  <c r="D282" i="1"/>
  <c r="D281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4" i="1"/>
  <c r="H92" i="1"/>
  <c r="H91" i="1"/>
  <c r="H90" i="1"/>
  <c r="H89" i="1"/>
  <c r="H88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48" i="1"/>
  <c r="H47" i="1"/>
  <c r="H46" i="1"/>
  <c r="H45" i="1"/>
  <c r="H43" i="1"/>
  <c r="H34" i="1"/>
  <c r="H30" i="1"/>
  <c r="H29" i="1"/>
  <c r="H28" i="1"/>
  <c r="H27" i="1"/>
  <c r="H25" i="1"/>
  <c r="H24" i="1"/>
  <c r="H23" i="1"/>
  <c r="H166" i="1"/>
  <c r="H121" i="1"/>
  <c r="H84" i="1"/>
  <c r="H36" i="1"/>
  <c r="H18" i="1"/>
  <c r="H9" i="1"/>
  <c r="H17" i="1"/>
  <c r="H15" i="1"/>
  <c r="H14" i="1"/>
  <c r="H13" i="1"/>
  <c r="H8" i="1"/>
  <c r="H7" i="1"/>
  <c r="H6" i="1"/>
  <c r="H5" i="1"/>
  <c r="H4" i="1"/>
  <c r="H3" i="1"/>
  <c r="H20" i="1" l="1"/>
  <c r="H239" i="1"/>
  <c r="D284" i="1" s="1"/>
  <c r="H238" i="1"/>
  <c r="H243" i="1"/>
  <c r="H10" i="1"/>
  <c r="H37" i="1"/>
  <c r="H122" i="1"/>
  <c r="E246" i="1"/>
  <c r="C533" i="2"/>
  <c r="E62" i="1"/>
  <c r="H236" i="1" l="1"/>
  <c r="H240" i="1"/>
  <c r="H38" i="1"/>
  <c r="H246" i="1" l="1"/>
  <c r="D291" i="1"/>
  <c r="I62" i="1"/>
  <c r="D268" i="1" l="1"/>
  <c r="D267" i="1"/>
  <c r="D266" i="1"/>
  <c r="D265" i="1"/>
  <c r="D264" i="1"/>
  <c r="D263" i="1"/>
  <c r="D262" i="1"/>
  <c r="D261" i="1"/>
  <c r="D260" i="1"/>
  <c r="D259" i="1"/>
  <c r="D258" i="1"/>
  <c r="E164" i="1" l="1"/>
  <c r="E31" i="1"/>
  <c r="H44" i="1" l="1"/>
  <c r="H85" i="1"/>
  <c r="I166" i="1"/>
  <c r="H169" i="1" l="1"/>
  <c r="I17" i="1" l="1"/>
  <c r="E17" i="1"/>
  <c r="I27" i="1" l="1"/>
  <c r="E27" i="1"/>
  <c r="I121" i="1"/>
  <c r="I84" i="1"/>
  <c r="I6" i="1" l="1"/>
  <c r="D272" i="1"/>
  <c r="E272" i="1"/>
  <c r="I159" i="1" l="1"/>
  <c r="E160" i="1"/>
  <c r="E49" i="1"/>
  <c r="E165" i="1"/>
  <c r="E163" i="1"/>
  <c r="I162" i="1"/>
  <c r="E161" i="1"/>
  <c r="E159" i="1"/>
  <c r="G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39" i="1"/>
  <c r="D166" i="1"/>
  <c r="D121" i="1"/>
  <c r="D84" i="1"/>
  <c r="I30" i="1"/>
  <c r="I28" i="1"/>
  <c r="I25" i="1"/>
  <c r="E23" i="1"/>
  <c r="I15" i="1"/>
  <c r="I13" i="1"/>
  <c r="E3" i="1"/>
  <c r="I73" i="1"/>
  <c r="D10" i="1" l="1"/>
  <c r="I23" i="1"/>
  <c r="I34" i="1"/>
  <c r="C185" i="1"/>
  <c r="I4" i="1"/>
  <c r="I5" i="1"/>
  <c r="I7" i="1"/>
  <c r="I8" i="1"/>
  <c r="I3" i="1"/>
  <c r="G150" i="1"/>
  <c r="I150" i="1" l="1"/>
  <c r="G160" i="1"/>
  <c r="I160" i="1"/>
  <c r="G153" i="1"/>
  <c r="I153" i="1"/>
  <c r="G147" i="1"/>
  <c r="I147" i="1"/>
  <c r="E274" i="1"/>
  <c r="F274" i="1" s="1"/>
  <c r="I20" i="1"/>
  <c r="G149" i="1"/>
  <c r="C223" i="1"/>
  <c r="E120" i="1"/>
  <c r="G132" i="1"/>
  <c r="E8" i="1"/>
  <c r="E7" i="1"/>
  <c r="E6" i="1"/>
  <c r="G131" i="1"/>
  <c r="G96" i="1"/>
  <c r="G99" i="1"/>
  <c r="F9" i="1"/>
  <c r="E132" i="1"/>
  <c r="E103" i="1"/>
  <c r="E29" i="1"/>
  <c r="F226" i="1"/>
  <c r="E226" i="1"/>
  <c r="D226" i="1"/>
  <c r="D210" i="1"/>
  <c r="I18" i="1"/>
  <c r="F18" i="1"/>
  <c r="E59" i="1"/>
  <c r="E131" i="1"/>
  <c r="F166" i="1"/>
  <c r="E140" i="1"/>
  <c r="E138" i="1"/>
  <c r="E137" i="1"/>
  <c r="E136" i="1"/>
  <c r="E135" i="1"/>
  <c r="E134" i="1"/>
  <c r="E130" i="1"/>
  <c r="E129" i="1"/>
  <c r="E128" i="1"/>
  <c r="E127" i="1"/>
  <c r="E126" i="1"/>
  <c r="F121" i="1"/>
  <c r="F84" i="1"/>
  <c r="E9" i="1"/>
  <c r="E13" i="1"/>
  <c r="E14" i="1"/>
  <c r="E15" i="1"/>
  <c r="E24" i="1"/>
  <c r="E25" i="1"/>
  <c r="E26" i="1"/>
  <c r="E28" i="1"/>
  <c r="E30" i="1"/>
  <c r="E32" i="1"/>
  <c r="E34" i="1"/>
  <c r="E36" i="1"/>
  <c r="E43" i="1"/>
  <c r="E44" i="1"/>
  <c r="E45" i="1"/>
  <c r="E46" i="1"/>
  <c r="E47" i="1"/>
  <c r="E48" i="1"/>
  <c r="E52" i="1"/>
  <c r="E53" i="1"/>
  <c r="E54" i="1"/>
  <c r="E55" i="1"/>
  <c r="E56" i="1"/>
  <c r="E57" i="1"/>
  <c r="E58" i="1"/>
  <c r="E60" i="1"/>
  <c r="E61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80" i="1"/>
  <c r="E81" i="1"/>
  <c r="E82" i="1"/>
  <c r="E83" i="1"/>
  <c r="I36" i="1"/>
  <c r="I9" i="1"/>
  <c r="F36" i="1"/>
  <c r="E100" i="1"/>
  <c r="E89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2" i="1"/>
  <c r="E101" i="1"/>
  <c r="E98" i="1"/>
  <c r="E97" i="1"/>
  <c r="E96" i="1"/>
  <c r="E94" i="1"/>
  <c r="E93" i="1"/>
  <c r="E92" i="1"/>
  <c r="E91" i="1"/>
  <c r="E90" i="1"/>
  <c r="E88" i="1"/>
  <c r="E121" i="1"/>
  <c r="E18" i="1"/>
  <c r="E84" i="1"/>
  <c r="E166" i="1"/>
  <c r="C19" i="1" l="1"/>
  <c r="C221" i="1"/>
  <c r="C224" i="1"/>
  <c r="E20" i="1"/>
  <c r="G163" i="1"/>
  <c r="I163" i="1"/>
  <c r="G161" i="1"/>
  <c r="I161" i="1"/>
  <c r="G158" i="1"/>
  <c r="I158" i="1"/>
  <c r="G157" i="1"/>
  <c r="I157" i="1"/>
  <c r="G156" i="1"/>
  <c r="I156" i="1"/>
  <c r="G155" i="1"/>
  <c r="I155" i="1"/>
  <c r="G154" i="1"/>
  <c r="I154" i="1"/>
  <c r="G151" i="1"/>
  <c r="I151" i="1"/>
  <c r="I149" i="1"/>
  <c r="G148" i="1"/>
  <c r="I148" i="1"/>
  <c r="G146" i="1"/>
  <c r="I146" i="1"/>
  <c r="G145" i="1"/>
  <c r="I145" i="1"/>
  <c r="G144" i="1"/>
  <c r="I144" i="1"/>
  <c r="G143" i="1"/>
  <c r="I143" i="1"/>
  <c r="G142" i="1"/>
  <c r="I142" i="1"/>
  <c r="G141" i="1"/>
  <c r="I141" i="1"/>
  <c r="G140" i="1"/>
  <c r="I140" i="1"/>
  <c r="G139" i="1"/>
  <c r="I139" i="1"/>
  <c r="G138" i="1"/>
  <c r="I138" i="1"/>
  <c r="G137" i="1"/>
  <c r="I137" i="1"/>
  <c r="G136" i="1"/>
  <c r="I136" i="1"/>
  <c r="G135" i="1"/>
  <c r="I135" i="1"/>
  <c r="G134" i="1"/>
  <c r="I134" i="1"/>
  <c r="G130" i="1"/>
  <c r="I130" i="1"/>
  <c r="G129" i="1"/>
  <c r="I129" i="1"/>
  <c r="G127" i="1"/>
  <c r="I127" i="1"/>
  <c r="I118" i="1"/>
  <c r="I113" i="1"/>
  <c r="I110" i="1"/>
  <c r="I106" i="1"/>
  <c r="I102" i="1"/>
  <c r="I101" i="1"/>
  <c r="I99" i="1"/>
  <c r="I98" i="1"/>
  <c r="I97" i="1"/>
  <c r="I96" i="1"/>
  <c r="I94" i="1"/>
  <c r="I93" i="1"/>
  <c r="I92" i="1"/>
  <c r="I91" i="1"/>
  <c r="I89" i="1"/>
  <c r="I81" i="1"/>
  <c r="I80" i="1"/>
  <c r="I77" i="1"/>
  <c r="I76" i="1"/>
  <c r="I74" i="1"/>
  <c r="I57" i="1"/>
  <c r="I55" i="1"/>
  <c r="I54" i="1"/>
  <c r="I53" i="1"/>
  <c r="I52" i="1"/>
  <c r="I47" i="1"/>
  <c r="I46" i="1"/>
  <c r="E122" i="1"/>
  <c r="I114" i="1"/>
  <c r="I19" i="1"/>
  <c r="I37" i="1"/>
  <c r="E10" i="1"/>
  <c r="E19" i="1"/>
  <c r="E167" i="1"/>
  <c r="E85" i="1"/>
  <c r="E37" i="1"/>
  <c r="F10" i="1"/>
  <c r="C173" i="1" s="1"/>
  <c r="C220" i="1" l="1"/>
  <c r="C179" i="1"/>
  <c r="C184" i="1"/>
  <c r="C189" i="1" s="1"/>
  <c r="I108" i="1"/>
  <c r="I45" i="1"/>
  <c r="I105" i="1"/>
  <c r="G128" i="1"/>
  <c r="I128" i="1"/>
  <c r="G126" i="1"/>
  <c r="I126" i="1"/>
  <c r="I120" i="1"/>
  <c r="I119" i="1"/>
  <c r="I117" i="1"/>
  <c r="I116" i="1"/>
  <c r="I115" i="1"/>
  <c r="I112" i="1"/>
  <c r="I111" i="1"/>
  <c r="I109" i="1"/>
  <c r="I107" i="1"/>
  <c r="I104" i="1"/>
  <c r="I100" i="1"/>
  <c r="I90" i="1"/>
  <c r="I88" i="1"/>
  <c r="I83" i="1"/>
  <c r="I78" i="1"/>
  <c r="I75" i="1"/>
  <c r="I72" i="1"/>
  <c r="I71" i="1"/>
  <c r="I70" i="1"/>
  <c r="I69" i="1"/>
  <c r="I68" i="1"/>
  <c r="I67" i="1"/>
  <c r="I66" i="1"/>
  <c r="I65" i="1"/>
  <c r="I64" i="1"/>
  <c r="I61" i="1"/>
  <c r="I60" i="1"/>
  <c r="I59" i="1"/>
  <c r="I58" i="1"/>
  <c r="I56" i="1"/>
  <c r="I43" i="1"/>
  <c r="G37" i="1"/>
  <c r="G10" i="1"/>
  <c r="I10" i="1"/>
  <c r="E169" i="1"/>
  <c r="E38" i="1"/>
  <c r="F38" i="1"/>
  <c r="I38" i="1" s="1"/>
  <c r="D177" i="1" l="1"/>
  <c r="D174" i="1"/>
  <c r="D184" i="1"/>
  <c r="D175" i="1"/>
  <c r="D176" i="1"/>
  <c r="D173" i="1"/>
  <c r="F223" i="1"/>
  <c r="F224" i="1"/>
  <c r="D186" i="1" l="1"/>
  <c r="D185" i="1"/>
  <c r="D187" i="1"/>
  <c r="I48" i="1" l="1"/>
  <c r="F220" i="1" l="1"/>
  <c r="I103" i="1" l="1"/>
  <c r="D227" i="1" l="1"/>
  <c r="F221" i="1"/>
  <c r="I122" i="1"/>
  <c r="G122" i="1"/>
  <c r="C222" i="1" l="1"/>
  <c r="G152" i="1" l="1"/>
  <c r="I152" i="1"/>
  <c r="F787" i="2" l="1"/>
  <c r="C1551" i="2"/>
  <c r="G165" i="1" l="1"/>
  <c r="I165" i="1"/>
  <c r="F167" i="1"/>
  <c r="F206" i="1" s="1"/>
  <c r="C225" i="1"/>
  <c r="C227" i="1" s="1"/>
  <c r="F225" i="1" l="1"/>
  <c r="I167" i="1"/>
  <c r="G167" i="1"/>
  <c r="G20" i="1" l="1"/>
  <c r="C38" i="1"/>
  <c r="I14" i="1"/>
  <c r="D38" i="1" l="1"/>
  <c r="G38" i="1" s="1"/>
  <c r="I63" i="1" l="1"/>
  <c r="F63" i="1" l="1"/>
  <c r="G63" i="1" l="1"/>
  <c r="E222" i="1"/>
  <c r="F85" i="1"/>
  <c r="F208" i="1" s="1"/>
  <c r="F211" i="1" l="1"/>
  <c r="G208" i="1" s="1"/>
  <c r="F222" i="1"/>
  <c r="E227" i="1"/>
  <c r="G85" i="1"/>
  <c r="I85" i="1"/>
  <c r="D211" i="1"/>
  <c r="F169" i="1"/>
  <c r="G207" i="1" l="1"/>
  <c r="G206" i="1"/>
  <c r="C180" i="1"/>
  <c r="F180" i="1" s="1"/>
  <c r="G209" i="1"/>
  <c r="E208" i="1"/>
  <c r="E207" i="1"/>
  <c r="E206" i="1"/>
  <c r="H209" i="1"/>
  <c r="H207" i="1"/>
  <c r="H206" i="1"/>
  <c r="I169" i="1"/>
  <c r="G169" i="1"/>
  <c r="H208" i="1"/>
  <c r="F227" i="1"/>
  <c r="G222" i="1" s="1"/>
  <c r="G223" i="1" l="1"/>
  <c r="G225" i="1"/>
  <c r="G221" i="1"/>
  <c r="G220" i="1"/>
  <c r="G224" i="1"/>
</calcChain>
</file>

<file path=xl/sharedStrings.xml><?xml version="1.0" encoding="utf-8"?>
<sst xmlns="http://schemas.openxmlformats.org/spreadsheetml/2006/main" count="2213" uniqueCount="1186">
  <si>
    <t>Description</t>
  </si>
  <si>
    <t>SERVICE CHARGE - TAX ROLL</t>
  </si>
  <si>
    <t>SERVICE CHARGE - IN HOUSE</t>
  </si>
  <si>
    <t>SERVICE CHARGE - CHEM TOILET</t>
  </si>
  <si>
    <t>SERVICE CHARGE - PEPSI</t>
  </si>
  <si>
    <t>SERVICE CHARGE - COP TAX ROLL</t>
  </si>
  <si>
    <t>SERVICE CHARGE - COP IN HOUSE</t>
  </si>
  <si>
    <t>PERMITS/INSPECTION FEES</t>
  </si>
  <si>
    <t>ANNEXATION FEES</t>
  </si>
  <si>
    <t>BANK INTEREST</t>
  </si>
  <si>
    <t>COUNTY INTEREST</t>
  </si>
  <si>
    <t>INVESTMENT INTEREST</t>
  </si>
  <si>
    <t>MISC. INCOME</t>
  </si>
  <si>
    <t>PROPERTY TAX INCOME - 1%</t>
  </si>
  <si>
    <t>REGULAR WAGES - OFFICE</t>
  </si>
  <si>
    <t>REGULAR WAGES - C/S</t>
  </si>
  <si>
    <t>REGULAR WAGES - T/P</t>
  </si>
  <si>
    <t>EXTRA HELP - OFFICE</t>
  </si>
  <si>
    <t>EXTRA HELP - C/S</t>
  </si>
  <si>
    <t>EXTRA HELP - T/P</t>
  </si>
  <si>
    <t>OVERTIME - OFFICE</t>
  </si>
  <si>
    <t>OVERTIME - C/S</t>
  </si>
  <si>
    <t>OVERTIME - T/P</t>
  </si>
  <si>
    <t>STANDBY TIME - C/S</t>
  </si>
  <si>
    <t>STANDBY  TIME - T/P</t>
  </si>
  <si>
    <t>RETIREMENT EXPENSE - OFFICE</t>
  </si>
  <si>
    <t>RETIREMENT EXPENSE - C/S</t>
  </si>
  <si>
    <t>RETIREMENT EXPENSE - T/P</t>
  </si>
  <si>
    <t>HEALTH INSURANCE EXP - OFFICE</t>
  </si>
  <si>
    <t>HEALTH INSURANCE EXP - C/S</t>
  </si>
  <si>
    <t>HEALTH INSURANCE EXP - T/P</t>
  </si>
  <si>
    <t>LIFE INS. BENEFITS - OFFICE</t>
  </si>
  <si>
    <t>LIFE INS. BENEFITS - C/S</t>
  </si>
  <si>
    <t>LIFE INS. BENEFITS - T/P</t>
  </si>
  <si>
    <t>VISION INSURANCE EXP - OFFICE</t>
  </si>
  <si>
    <t>VISION INSURANCE EXP - C/S</t>
  </si>
  <si>
    <t>VISION INSURANCE EXP - T/P</t>
  </si>
  <si>
    <t>DISABILITY INS. - OFFICE</t>
  </si>
  <si>
    <t>DISABILITY INS. - C/S</t>
  </si>
  <si>
    <t>DISABILITY INS. - T/P</t>
  </si>
  <si>
    <t>WORKERS COMP INS. - OFFICE</t>
  </si>
  <si>
    <t>WORKERS COMP INS. - C/S</t>
  </si>
  <si>
    <t>WORKERS COMP INS. - T/P</t>
  </si>
  <si>
    <t>MAINTENANCE</t>
  </si>
  <si>
    <t>UTILITIES - OFFICE</t>
  </si>
  <si>
    <t>UTILITIES - C/S</t>
  </si>
  <si>
    <t>UTILITIES - T/P</t>
  </si>
  <si>
    <t>JANITORIAL - OFFICE</t>
  </si>
  <si>
    <t>BUILDING/GROUNDS MAIN - OFFICE</t>
  </si>
  <si>
    <t>VEHICLE MAINT/FUEL - OFFICE</t>
  </si>
  <si>
    <t>VEHICLE MAINT/FUEL - C/S</t>
  </si>
  <si>
    <t>LINE MAINTENANCE - C/S</t>
  </si>
  <si>
    <t>METER MAINTENANCE - T/P</t>
  </si>
  <si>
    <t>EQUIPMENT MAINTENANCE - OFFICE</t>
  </si>
  <si>
    <t>EQUIPMENT MAINTENANCE - T/P</t>
  </si>
  <si>
    <t>ELECTRICAL MAINTENANCE - T/P</t>
  </si>
  <si>
    <t>OTHER EQUIP MAINT - C/S</t>
  </si>
  <si>
    <t>OTHER EQUIP MAINT - T/P</t>
  </si>
  <si>
    <t>BIOSOLID HANDLING</t>
  </si>
  <si>
    <t>HAZARDOUS MATERIAL DISPOSAL</t>
  </si>
  <si>
    <t>OUTSIDE LABORATORY ANALYSIS</t>
  </si>
  <si>
    <t>SAFETY EQUIP/SUPPLY - OFFICE</t>
  </si>
  <si>
    <t>SAFETY EQUIP/SUPPLY - T/P</t>
  </si>
  <si>
    <t>SMALL TOOLS - C/S</t>
  </si>
  <si>
    <t>SMALL TOOLS - T/P</t>
  </si>
  <si>
    <t>MINOR EQUIPMENT - C/S</t>
  </si>
  <si>
    <t>MINOR EQUIPMENT - T/P</t>
  </si>
  <si>
    <t>MISC. OPERATING SUPPLIES - C/S</t>
  </si>
  <si>
    <t>MISC. OPERATING SUPPLIES - T/P</t>
  </si>
  <si>
    <t>CHEMICALS - T/P</t>
  </si>
  <si>
    <t>OPERATING PERMITS - C/S</t>
  </si>
  <si>
    <t>OPERATING PERMITS - T/P</t>
  </si>
  <si>
    <t>OFFICE SUPPLIES - T/P</t>
  </si>
  <si>
    <t>COMMUNICATIONS - OFFICE</t>
  </si>
  <si>
    <t>INSURANCE</t>
  </si>
  <si>
    <t>BOOKS &amp; PUBLICATIONS - OFFICE</t>
  </si>
  <si>
    <t>BOOKS &amp; PUBLICATIONS - C/S</t>
  </si>
  <si>
    <t>BOOKS &amp; PUBLICATIONS - T/P</t>
  </si>
  <si>
    <t>BLUEPRINTS - C/S</t>
  </si>
  <si>
    <t>POSTAGE</t>
  </si>
  <si>
    <t>BOARD MEMBER FEES</t>
  </si>
  <si>
    <t>MGMT/ENGRG &amp; TECH SERV - C/S</t>
  </si>
  <si>
    <t>MGMT/ENGRG &amp; TECH SERV - T/P</t>
  </si>
  <si>
    <t>PUBLIC &amp; LEGAL NOTICE</t>
  </si>
  <si>
    <t>LEGAL SERVICES</t>
  </si>
  <si>
    <t>ACCOUNTING SERVICES</t>
  </si>
  <si>
    <t>OTHER PROF SERVICES - OFFICE</t>
  </si>
  <si>
    <t>OTHER PROF SERVICES - C/S</t>
  </si>
  <si>
    <t>OTHER PROF SERVICES  - T/P</t>
  </si>
  <si>
    <t>CONFERENCE/SEMINAR - BOARD</t>
  </si>
  <si>
    <t>CONFERENCE/SEMINAR - OFFICE</t>
  </si>
  <si>
    <t>CONFERENCE/SEMINAR - C/S</t>
  </si>
  <si>
    <t>CONFERENCE/SEMINAR - T/P</t>
  </si>
  <si>
    <t>ELECTION EXPENSE</t>
  </si>
  <si>
    <t>FEE REFUND/REIMB</t>
  </si>
  <si>
    <t>MEMBERSHIP &amp; DUES - OFFICE</t>
  </si>
  <si>
    <t>MEMBERSHIP &amp; DUES - C/S</t>
  </si>
  <si>
    <t>MEMBERSHIP &amp; DUES - T/P</t>
  </si>
  <si>
    <t>MISC EXPENSE - OFFICE</t>
  </si>
  <si>
    <t>MISC. EXPENSE - C/S</t>
  </si>
  <si>
    <t>MISC. EXPENSE - T/P</t>
  </si>
  <si>
    <t>SAFETY  TRAINING-OFFICE</t>
  </si>
  <si>
    <t>SAFETY TRAINING - C/S</t>
  </si>
  <si>
    <t>SAFETY TRAINING - T/P</t>
  </si>
  <si>
    <t>UNIFORMS - C/S</t>
  </si>
  <si>
    <t>UNIFORMS - T/P</t>
  </si>
  <si>
    <t>Treatment Plant</t>
  </si>
  <si>
    <t>Collection System</t>
  </si>
  <si>
    <t>Administration</t>
  </si>
  <si>
    <t>Acct-No.</t>
  </si>
  <si>
    <t>MGMT/ENGRG &amp; TECH SERV - OFFICE</t>
  </si>
  <si>
    <t>WATER</t>
  </si>
  <si>
    <t>EDISON</t>
  </si>
  <si>
    <t>RUBBISH CONTROL</t>
  </si>
  <si>
    <t>GAS</t>
  </si>
  <si>
    <t>SEWER</t>
  </si>
  <si>
    <t>FUEL</t>
  </si>
  <si>
    <t>SMOG CHECKS</t>
  </si>
  <si>
    <t>CASA</t>
  </si>
  <si>
    <t>GOV'T. FINANCE OFFICERS</t>
  </si>
  <si>
    <t>OJAI VALLEY CHAMBER OF COMMERCE</t>
  </si>
  <si>
    <t>CAL OSHA REPORTER</t>
  </si>
  <si>
    <t>WATER TRUCK</t>
  </si>
  <si>
    <t>SUBSIDENCE REPAIRS</t>
  </si>
  <si>
    <t>WELDING SUPPLIES</t>
  </si>
  <si>
    <t>PAINT &amp; SUPPLIES</t>
  </si>
  <si>
    <t>ENCROACHMENT PERMITS</t>
  </si>
  <si>
    <t xml:space="preserve">   </t>
  </si>
  <si>
    <t>NEW &amp; REPLACEMENT JACKETS, SHIRTS, PANTS</t>
  </si>
  <si>
    <t>WORKSHOPS &amp; SEMINARS</t>
  </si>
  <si>
    <t>FINAL CLARIFIERS - RAS/WAS PS</t>
  </si>
  <si>
    <t>PIPING &amp; FITTINGS</t>
  </si>
  <si>
    <t>SODIUM HYPOCHLORITE</t>
  </si>
  <si>
    <t>SODIUM BISULFITE</t>
  </si>
  <si>
    <t>BIOSOLIDS DEWATERING POLYMER</t>
  </si>
  <si>
    <t>LABORATORY CERTIFICATION</t>
  </si>
  <si>
    <t>CALLOUTS</t>
  </si>
  <si>
    <t>RAIN - OTHER</t>
  </si>
  <si>
    <t>STAFF</t>
  </si>
  <si>
    <t>ELEVATOR MTCE.</t>
  </si>
  <si>
    <t>MEET DEADLINES</t>
  </si>
  <si>
    <t>WEEKDAYS 3224 HOURS</t>
  </si>
  <si>
    <t>WEEKENDS 3302</t>
  </si>
  <si>
    <t>Totals</t>
  </si>
  <si>
    <t>Interest Income</t>
  </si>
  <si>
    <t>EXPENSES</t>
  </si>
  <si>
    <t>% Chg</t>
  </si>
  <si>
    <t>Service Charge - Tax Roll</t>
  </si>
  <si>
    <t>Service Charge - Chem Toilet</t>
  </si>
  <si>
    <t/>
  </si>
  <si>
    <t>Permits/Inspection Fees</t>
  </si>
  <si>
    <t>Annexation Fees</t>
  </si>
  <si>
    <t>Bank Interest</t>
  </si>
  <si>
    <t>County Interest</t>
  </si>
  <si>
    <t>Misc. Income</t>
  </si>
  <si>
    <t>Property Tax Income - 1%</t>
  </si>
  <si>
    <t>Regular Wages - Office</t>
  </si>
  <si>
    <t>Extra Help - Office</t>
  </si>
  <si>
    <t>Overtime - Office</t>
  </si>
  <si>
    <t>Retirement Expense - Office</t>
  </si>
  <si>
    <t>Health Insurance Exp - Office</t>
  </si>
  <si>
    <t>Life Ins. Benefits - Office</t>
  </si>
  <si>
    <t>Vision Insurance Exp - Office</t>
  </si>
  <si>
    <t>Workers Comp Ins. - Office</t>
  </si>
  <si>
    <t>Utilities - Office</t>
  </si>
  <si>
    <t>Janitorial - Office</t>
  </si>
  <si>
    <t>Building/Grounds Main - Office</t>
  </si>
  <si>
    <t>Vehicle Maint/Fuel - Office</t>
  </si>
  <si>
    <t>Equipment Maintenance - Office</t>
  </si>
  <si>
    <t>Safety Equip/Supply - Office</t>
  </si>
  <si>
    <t>Communications - Office</t>
  </si>
  <si>
    <t>Insurance</t>
  </si>
  <si>
    <t>Books &amp; Publications - Office</t>
  </si>
  <si>
    <t>Postage</t>
  </si>
  <si>
    <t>Board Member Fees</t>
  </si>
  <si>
    <t>Mgmt/Engrg &amp; Tech Serv - Offic</t>
  </si>
  <si>
    <t>Public &amp; Legal Notice</t>
  </si>
  <si>
    <t>Legal Services</t>
  </si>
  <si>
    <t>Accounting Services</t>
  </si>
  <si>
    <t>Other Prof Services - Office</t>
  </si>
  <si>
    <t>Conference/Seminar - Board</t>
  </si>
  <si>
    <t>Conference/Seminar - Office</t>
  </si>
  <si>
    <t>Election Expense</t>
  </si>
  <si>
    <t>Fee Refund/Reimb</t>
  </si>
  <si>
    <t>Membership &amp; Dues - Office</t>
  </si>
  <si>
    <t>Misc Expense - Office</t>
  </si>
  <si>
    <t>Safety  Training-Office</t>
  </si>
  <si>
    <t>Regular Wages - C/S</t>
  </si>
  <si>
    <t>Extra Help - C/S</t>
  </si>
  <si>
    <t>Overtime - C/S</t>
  </si>
  <si>
    <t>Standby Time - C/S</t>
  </si>
  <si>
    <t>Retirement Expense - C/S</t>
  </si>
  <si>
    <t>Health Insurance Exp - C/S</t>
  </si>
  <si>
    <t>Life Ins. Benefits - C/S</t>
  </si>
  <si>
    <t>Vision Insurance Exp - C/S</t>
  </si>
  <si>
    <t>Disability Ins. - C/S</t>
  </si>
  <si>
    <t>Workers Comp Ins. - C/S</t>
  </si>
  <si>
    <t>Utilities - C/S</t>
  </si>
  <si>
    <t>Vehicle Maint/Fuel - C/S</t>
  </si>
  <si>
    <t>Line Maintenance - C/S</t>
  </si>
  <si>
    <t>Equipment Maintenance - C/S</t>
  </si>
  <si>
    <t>Other Equip Maint - C/S</t>
  </si>
  <si>
    <t>Safety Equip/Supply - C/S</t>
  </si>
  <si>
    <t>Small Tools - C/S</t>
  </si>
  <si>
    <t>Minor Equipment - C/S</t>
  </si>
  <si>
    <t>Misc. Operating Supplies - C/S</t>
  </si>
  <si>
    <t>Operating Permits - C/S</t>
  </si>
  <si>
    <t>Books &amp; Publications - C/S</t>
  </si>
  <si>
    <t>Blueprints - C/S</t>
  </si>
  <si>
    <t>Mgmt/Engrg &amp; Tech Serv - C/S</t>
  </si>
  <si>
    <t>Other Prof Services - C/S</t>
  </si>
  <si>
    <t>Conference/Seminar - C/S</t>
  </si>
  <si>
    <t>Membership &amp; Dues - C/S</t>
  </si>
  <si>
    <t>Misc. Expense - C/S</t>
  </si>
  <si>
    <t>Safety Training - C/S</t>
  </si>
  <si>
    <t>Uniforms - C/S</t>
  </si>
  <si>
    <t>Regular Wages - T/P</t>
  </si>
  <si>
    <t>Extra Help - T/P</t>
  </si>
  <si>
    <t>Overtime - T/P</t>
  </si>
  <si>
    <t>Standby  Time - T/P</t>
  </si>
  <si>
    <t>Retirement Expense - T/P</t>
  </si>
  <si>
    <t>Health Insurance Exp - T/P</t>
  </si>
  <si>
    <t>Life Ins. Benefits - T/P</t>
  </si>
  <si>
    <t>Vision Insurance Exp - T/P</t>
  </si>
  <si>
    <t>Workers Comp Ins. - T/P</t>
  </si>
  <si>
    <t>Utilities - T/P</t>
  </si>
  <si>
    <t>Building/Grounds Main - T/P</t>
  </si>
  <si>
    <t>Vehicle Maint/Fuel - T/P</t>
  </si>
  <si>
    <t>Meter Maintenance - T/P</t>
  </si>
  <si>
    <t>Equipment Maintenance - T/P</t>
  </si>
  <si>
    <t>Electrical Maintenance - T/P</t>
  </si>
  <si>
    <t>Other Equip Maint - T/P</t>
  </si>
  <si>
    <t>Biosolid Handling</t>
  </si>
  <si>
    <t>Hazardous Material Disposal</t>
  </si>
  <si>
    <t>Outside Laboratory Analysis</t>
  </si>
  <si>
    <t>Safety Equip/Supply - T/P</t>
  </si>
  <si>
    <t>Small Tools - T/P</t>
  </si>
  <si>
    <t>Minor Equipment - T/P</t>
  </si>
  <si>
    <t>Misc. Operating Supplies - T/P</t>
  </si>
  <si>
    <t>Chemicals - T/P</t>
  </si>
  <si>
    <t>Operating Permits - T/P</t>
  </si>
  <si>
    <t>Office Supplies - T/P</t>
  </si>
  <si>
    <t>Books &amp; Publications - T/P</t>
  </si>
  <si>
    <t>Mgmt/Engrg &amp; Tech Serv - T/P</t>
  </si>
  <si>
    <t>Other Prof Services  - T/P</t>
  </si>
  <si>
    <t>Conference/Seminar - T/P</t>
  </si>
  <si>
    <t>Membership &amp; Dues - T/P</t>
  </si>
  <si>
    <t>Misc. Expense - T/P</t>
  </si>
  <si>
    <t>Safety Training - T/P</t>
  </si>
  <si>
    <t>Uniforms - T/P</t>
  </si>
  <si>
    <t>Expense Grand Total</t>
  </si>
  <si>
    <t>3010</t>
  </si>
  <si>
    <t>3020</t>
  </si>
  <si>
    <t>3040</t>
  </si>
  <si>
    <t>3050</t>
  </si>
  <si>
    <t>3085</t>
  </si>
  <si>
    <t>3090</t>
  </si>
  <si>
    <t>3110</t>
  </si>
  <si>
    <t>3130</t>
  </si>
  <si>
    <t>3140</t>
  </si>
  <si>
    <t>3410</t>
  </si>
  <si>
    <t>3420</t>
  </si>
  <si>
    <t>3430</t>
  </si>
  <si>
    <t>3510</t>
  </si>
  <si>
    <t>3520</t>
  </si>
  <si>
    <t>3610</t>
  </si>
  <si>
    <t>3730</t>
  </si>
  <si>
    <t>4210</t>
  </si>
  <si>
    <t>4220</t>
  </si>
  <si>
    <t>4230</t>
  </si>
  <si>
    <t>4610</t>
  </si>
  <si>
    <t>4620</t>
  </si>
  <si>
    <t>4640</t>
  </si>
  <si>
    <t>4660</t>
  </si>
  <si>
    <t>4670</t>
  </si>
  <si>
    <t>4690</t>
  </si>
  <si>
    <t>5005</t>
  </si>
  <si>
    <t>5015</t>
  </si>
  <si>
    <t>5020</t>
  </si>
  <si>
    <t>5025</t>
  </si>
  <si>
    <t>5040</t>
  </si>
  <si>
    <t>5210</t>
  </si>
  <si>
    <t>5410</t>
  </si>
  <si>
    <t>5420</t>
  </si>
  <si>
    <t>5430</t>
  </si>
  <si>
    <t>5440</t>
  </si>
  <si>
    <t>5460</t>
  </si>
  <si>
    <t>5610</t>
  </si>
  <si>
    <t>5620</t>
  </si>
  <si>
    <t>5630</t>
  </si>
  <si>
    <t>5640</t>
  </si>
  <si>
    <t>5650</t>
  </si>
  <si>
    <t>5660</t>
  </si>
  <si>
    <t>6020</t>
  </si>
  <si>
    <t>6030</t>
  </si>
  <si>
    <t>6035</t>
  </si>
  <si>
    <t>6050</t>
  </si>
  <si>
    <t>6060</t>
  </si>
  <si>
    <t>6070</t>
  </si>
  <si>
    <t>6080</t>
  </si>
  <si>
    <t>6090</t>
  </si>
  <si>
    <t>6100</t>
  </si>
  <si>
    <t>4240</t>
  </si>
  <si>
    <t>5030</t>
  </si>
  <si>
    <t>5050</t>
  </si>
  <si>
    <t>5220</t>
  </si>
  <si>
    <t>5230</t>
  </si>
  <si>
    <t>5240</t>
  </si>
  <si>
    <t>5270</t>
  </si>
  <si>
    <t>5450</t>
  </si>
  <si>
    <t>6110</t>
  </si>
  <si>
    <t>5035</t>
  </si>
  <si>
    <t>5045</t>
  </si>
  <si>
    <t>5060</t>
  </si>
  <si>
    <t>5065</t>
  </si>
  <si>
    <t>5080</t>
  </si>
  <si>
    <t>5250</t>
  </si>
  <si>
    <t>5260</t>
  </si>
  <si>
    <t>Gov't Assist Revenues (FEMA)</t>
  </si>
  <si>
    <t>Acct</t>
  </si>
  <si>
    <t>District Management</t>
  </si>
  <si>
    <t>Other Income</t>
  </si>
  <si>
    <t>Transfers</t>
  </si>
  <si>
    <t>Expense Summary By Activity</t>
  </si>
  <si>
    <t>O&amp;M Expense Summary By Type</t>
  </si>
  <si>
    <t>Salaries &amp; Benefits</t>
  </si>
  <si>
    <t>Maintenance</t>
  </si>
  <si>
    <t>General</t>
  </si>
  <si>
    <t>Professional Services</t>
  </si>
  <si>
    <t>Miscellaneous</t>
  </si>
  <si>
    <t>Total</t>
  </si>
  <si>
    <t>Pct</t>
  </si>
  <si>
    <t>Equipment &amp; Supplies</t>
  </si>
  <si>
    <t>Special Version For Chart</t>
  </si>
  <si>
    <t>Transfers By Destination</t>
  </si>
  <si>
    <t>Treatment Plant Replacement</t>
  </si>
  <si>
    <t>Collection System Replacement</t>
  </si>
  <si>
    <t>Transfer Destination</t>
  </si>
  <si>
    <t>Amount</t>
  </si>
  <si>
    <t>Service Charges - All Sources</t>
  </si>
  <si>
    <t>General Fund Interest</t>
  </si>
  <si>
    <t>Service Charge - Direct</t>
  </si>
  <si>
    <t>Service Charge - COP Direct</t>
  </si>
  <si>
    <t>Service Charge - COP Tax Roll</t>
  </si>
  <si>
    <t>Property Tax (Prop 13 - 1%)</t>
  </si>
  <si>
    <t>-------------</t>
  </si>
  <si>
    <t>TOTAL:</t>
  </si>
  <si>
    <t>Total:</t>
  </si>
  <si>
    <t>PHOSPHORIE ACID  - UV</t>
  </si>
  <si>
    <t>SAFETY MATERIALS &amp; SEMINARS</t>
  </si>
  <si>
    <t xml:space="preserve"> </t>
  </si>
  <si>
    <t>SANTA BARBARA/VENTURA LABOR CONSORTIUM MEMBERSHIP</t>
  </si>
  <si>
    <t>CALPELRA</t>
  </si>
  <si>
    <t>SPECIAL DISTS (VCSDA)</t>
  </si>
  <si>
    <t>BUILDING/GROUNDS MTCE- T/P</t>
  </si>
  <si>
    <t xml:space="preserve">VEHICLE MTCE/FUEL - T/P </t>
  </si>
  <si>
    <t>Disability Ins. Exp - Office</t>
  </si>
  <si>
    <t>Disability Ins. Exp -T/P</t>
  </si>
  <si>
    <t>CONNECTION FEES-T/P</t>
  </si>
  <si>
    <t>Connection Fees-C/S</t>
  </si>
  <si>
    <t>Connection Fees-T/P</t>
  </si>
  <si>
    <t>CSDA</t>
  </si>
  <si>
    <t>BLDG. MTCE. CONTRACT &amp; SUPPLIES</t>
  </si>
  <si>
    <t xml:space="preserve">   T/P</t>
  </si>
  <si>
    <t xml:space="preserve">   C/S</t>
  </si>
  <si>
    <t xml:space="preserve">   D/M</t>
  </si>
  <si>
    <t xml:space="preserve">   Total</t>
  </si>
  <si>
    <t>CONSTRUCTION DRAWINGS</t>
  </si>
  <si>
    <t>GAUGES, PRESS, SWITCHES, REGULATORS</t>
  </si>
  <si>
    <t>LAFCO ASSESSMENT</t>
  </si>
  <si>
    <t>FIRE HOSE &amp; MISC. FITTINGS</t>
  </si>
  <si>
    <t>TIRES</t>
  </si>
  <si>
    <t>TRAFFIC CONTROL</t>
  </si>
  <si>
    <t>BACKFLOW TESTING &amp; REPAIR</t>
  </si>
  <si>
    <t>CCTV EQUIPMENT &amp; REPAIRS</t>
  </si>
  <si>
    <t>SAFETY EQUIP/SUPPLIES - C/S</t>
  </si>
  <si>
    <t>TRAFFIC CONES, BARRICADES &amp; SIGNS</t>
  </si>
  <si>
    <t>REPLACEMENT TOOLS</t>
  </si>
  <si>
    <t>USA MARKING PAINT &amp; SUPPLIES</t>
  </si>
  <si>
    <t>METAL FAB. &amp; SUPPLIES</t>
  </si>
  <si>
    <t xml:space="preserve">     CAL TRANS</t>
  </si>
  <si>
    <t xml:space="preserve">     COUNTY OF VENTURA</t>
  </si>
  <si>
    <t xml:space="preserve">     CITY OF OJAI </t>
  </si>
  <si>
    <t>INFLUENT PUMP STATION</t>
  </si>
  <si>
    <t>OXIDATION DITCH MIXERS/AERATORS</t>
  </si>
  <si>
    <t>FILTER PS, FILTERS</t>
  </si>
  <si>
    <t>CHEMICAL BLDG., UTILITY + SAMPLE PUMPS</t>
  </si>
  <si>
    <t>ULTRA VIOLET DISINFECTION</t>
  </si>
  <si>
    <t>SOLIDS HANDLING - BELT PRESS</t>
  </si>
  <si>
    <t>EMERG. GENERATOR</t>
  </si>
  <si>
    <t>PLANT DRAIN, STORMWATER PS's</t>
  </si>
  <si>
    <t>PLANT OVERHEAD CRANES-ANNUAL INSP/SVC</t>
  </si>
  <si>
    <t>LAFCO Assessment</t>
  </si>
  <si>
    <t>Equipment Replacement</t>
  </si>
  <si>
    <t>Vehicle Replacement</t>
  </si>
  <si>
    <t>Building Reserve</t>
  </si>
  <si>
    <t>SHOP SUPPLIES</t>
  </si>
  <si>
    <t>CERTIFICATIONS &amp; RENEWALS</t>
  </si>
  <si>
    <t>All interest</t>
  </si>
  <si>
    <t>Reserve funds Balances and interest income</t>
  </si>
  <si>
    <t>TP replacement fund</t>
  </si>
  <si>
    <t>TP expansion fund</t>
  </si>
  <si>
    <t>CS replacement fund</t>
  </si>
  <si>
    <t>Vehicle fund</t>
  </si>
  <si>
    <t>Equipment Fund</t>
  </si>
  <si>
    <t>Building Fund</t>
  </si>
  <si>
    <t>General Fund Balance</t>
  </si>
  <si>
    <t>Available Funding</t>
  </si>
  <si>
    <t xml:space="preserve">Funding All Sources </t>
  </si>
  <si>
    <t>MEINERS OAKS HARDWARE</t>
  </si>
  <si>
    <t>GARAGE DOORS-PREVENT. MAINT.</t>
  </si>
  <si>
    <t>UNIV BERKLEY MEDICAL WELLNESS LTR.</t>
  </si>
  <si>
    <t>DOT DRUG TESTING</t>
  </si>
  <si>
    <t>PLANT FLOOD (3 POLICIES)</t>
  </si>
  <si>
    <t>POOLED LIABILITY (INCLUDES E &amp; O:  EMPLOY. PRACT.)</t>
  </si>
  <si>
    <t>PROPERTY PROGRAM</t>
  </si>
  <si>
    <t>MOBILE EQUIP.</t>
  </si>
  <si>
    <t>COMMERCIAL CRIME</t>
  </si>
  <si>
    <t>DEDUCTIBLES</t>
  </si>
  <si>
    <t>LA TIMES</t>
  </si>
  <si>
    <t>VENTURA COUNTY STAR</t>
  </si>
  <si>
    <t>OJAI VALLEY NEWS</t>
  </si>
  <si>
    <t>MISC. INFO. BOOKLETS</t>
  </si>
  <si>
    <t>AUDIT</t>
  </si>
  <si>
    <t>POSTAGE (GENERAL)</t>
  </si>
  <si>
    <t>EAP - SAVE</t>
  </si>
  <si>
    <t>ENGINEERING REVIEW, DESIGN, SURVEYING</t>
  </si>
  <si>
    <t>TRAINING SEMINARS/WORKSHOPS</t>
  </si>
  <si>
    <t>NATURAL GAS</t>
  </si>
  <si>
    <t>POTABLE WATER</t>
  </si>
  <si>
    <t>RUBBISH-IND'S GRT DISPOSAL</t>
  </si>
  <si>
    <t>GROUNDS MTCE. CONTRACT &amp; REPAIRS &amp; EXOTICS CONTROL</t>
  </si>
  <si>
    <t>GRIT CLASSIFIER/PUMPS - FINE SCREEN</t>
  </si>
  <si>
    <t>Elect. Parts Accessories</t>
  </si>
  <si>
    <t>CHEMICALS, GLASSWARE &amp; SUPPLIES</t>
  </si>
  <si>
    <t>BITS &amp; PIECES</t>
  </si>
  <si>
    <t>TRAINING PUBLICATIONS</t>
  </si>
  <si>
    <t>UNIFORMS, TOWELS, FLOOR MATS</t>
  </si>
  <si>
    <t xml:space="preserve">                     (Includes Replacement)</t>
  </si>
  <si>
    <t>MAJOR EXPENDITURES-ADM</t>
  </si>
  <si>
    <t>MAJOR EXPENDITURES-C/S</t>
  </si>
  <si>
    <t>Transfer from Reserves</t>
  </si>
  <si>
    <t>PENALTIES</t>
  </si>
  <si>
    <t>Penalties</t>
  </si>
  <si>
    <t>FLAPPER VALVES, IMPELLERS &amp; MISC.</t>
  </si>
  <si>
    <t>HARDWARE, HOSES &amp; ELECTRICAL SUPPLIES</t>
  </si>
  <si>
    <t xml:space="preserve">     VC-CUP, HW &amp; BUS PLAN</t>
  </si>
  <si>
    <t>CAR WASH SERVICE</t>
  </si>
  <si>
    <t>Misc. Contracts</t>
  </si>
  <si>
    <t>BATTERIES FOR LS GENERATORS</t>
  </si>
  <si>
    <t>ODA LOGGER MAINTENANCE AND CALIBRATION</t>
  </si>
  <si>
    <t>IT Books</t>
  </si>
  <si>
    <t>NEWSLETTER - 1 ISSUE</t>
  </si>
  <si>
    <t>Sunrise Physical Therapy - Fitness for duty</t>
  </si>
  <si>
    <t>DOT &amp; New Hire Physicals, Flu Shots</t>
  </si>
  <si>
    <t>2003 Bond Payment Reserve</t>
  </si>
  <si>
    <t>2003 Revenue Bond Debt Service</t>
  </si>
  <si>
    <t xml:space="preserve">ELECTRICAL - LIFT STATIONS &amp; METERS </t>
  </si>
  <si>
    <t>EQUIPMENT MAINTENANCE - C/S</t>
  </si>
  <si>
    <t>METERS - C/S</t>
  </si>
  <si>
    <t>EMERGENCY &amp; MISC. REPAIRS</t>
  </si>
  <si>
    <t>FILTERS - OIL, WATER &amp; PARTS</t>
  </si>
  <si>
    <t>APCD-GEN PERMITS (2)</t>
  </si>
  <si>
    <t>UNDERGROUND PIPE REPAIRS</t>
  </si>
  <si>
    <t>WINDOW CLEANING 2/YR</t>
  </si>
  <si>
    <t>FLOOR - STRIP &amp; WAX 1/YR, CARPET CLEAN 2/YR</t>
  </si>
  <si>
    <t>SUPPLIES</t>
  </si>
  <si>
    <t>ENG'G ASSIST</t>
  </si>
  <si>
    <t>WEST GROUP - THOMSON</t>
  </si>
  <si>
    <t xml:space="preserve">Misc Classes </t>
  </si>
  <si>
    <t>County - VCIRWMP (Grants)</t>
  </si>
  <si>
    <t>Meter Maintenance - C/S</t>
  </si>
  <si>
    <t>ASSOC. OF WATER AGENCIES - AWA</t>
  </si>
  <si>
    <t>METER PARTS &amp; REPAIRS</t>
  </si>
  <si>
    <t xml:space="preserve">General Manager  </t>
  </si>
  <si>
    <t>ENGINEERING &amp; ADMIN. FEES</t>
  </si>
  <si>
    <t>Engineering &amp; Admin. Fees</t>
  </si>
  <si>
    <t>C/S HEARING TESTING</t>
  </si>
  <si>
    <t>VEHICLE WASHINGS</t>
  </si>
  <si>
    <t>Solvent Tank Service, Waste Oil, UV Lamps, E-Waste</t>
  </si>
  <si>
    <t>TRUCK &amp; HAND TOOLS &amp; SHOP EQUIPMENT</t>
  </si>
  <si>
    <t>EDUCATION &amp; TRAINING ALLOW - OFFICE</t>
  </si>
  <si>
    <t>EDUCATION &amp; TRAINING ALLOW - C/S</t>
  </si>
  <si>
    <t>EDUCATION &amp; TRAINING ALLOW - T/P</t>
  </si>
  <si>
    <t>Education &amp; Training Allow - Office</t>
  </si>
  <si>
    <t>Education &amp; Training Allow - C/S</t>
  </si>
  <si>
    <t>Education &amp; Training Allow - T/P</t>
  </si>
  <si>
    <t>Air Care  (HEATING &amp; A/C)</t>
  </si>
  <si>
    <t>Elect. Misc. Repairs</t>
  </si>
  <si>
    <t xml:space="preserve">UNITED PARCEL SERVICE &amp; FEDX </t>
  </si>
  <si>
    <t>Misc. Banking Charges/Fees</t>
  </si>
  <si>
    <t>ELECTRICAL PPE</t>
  </si>
  <si>
    <t xml:space="preserve">ELECTRICAL  </t>
  </si>
  <si>
    <t xml:space="preserve">WATER - LIFT STATIONS </t>
  </si>
  <si>
    <t>PUMP MAINT, CONTROLS, &amp; TELEMETRY COMPONENTS</t>
  </si>
  <si>
    <t>BUILDING &amp; IN-HOUSE MTCE. &amp; GROUNDS SUPPLIES</t>
  </si>
  <si>
    <t>FICA/MEDICARE EXPENSE - OFFICE</t>
  </si>
  <si>
    <t>FICA/MEDICARE EXPENSE - C/S</t>
  </si>
  <si>
    <t>FICA/MEDICARE EXPENSE - T/P</t>
  </si>
  <si>
    <t>Employee Training luncheons</t>
  </si>
  <si>
    <t xml:space="preserve">Investment Interest </t>
  </si>
  <si>
    <t>FICA/Medicare Expensr-Office</t>
  </si>
  <si>
    <t>FICA/Medicare Expense - C/S</t>
  </si>
  <si>
    <t>FICA/Medicare Expense - T/P</t>
  </si>
  <si>
    <t>Bulbs and Batteries</t>
  </si>
  <si>
    <t>POST-RETIREMENT HEALTH</t>
  </si>
  <si>
    <t>Post-Retirement Health</t>
  </si>
  <si>
    <t>MAIN GARAGE AND SUPPORT VEHICLES</t>
  </si>
  <si>
    <t>Admin. Fee</t>
  </si>
  <si>
    <t>Income Grand Total</t>
  </si>
  <si>
    <t xml:space="preserve">FLOW METER MAINTENANCE  </t>
  </si>
  <si>
    <t xml:space="preserve">Maintenace &amp; Repair  </t>
  </si>
  <si>
    <t xml:space="preserve">Annual PM  </t>
  </si>
  <si>
    <t xml:space="preserve">GAS  DETECTOR MTCE. &amp; SVC PERM &amp; PORTABLES </t>
  </si>
  <si>
    <t>EQUIPMENT CALIBRATION</t>
  </si>
  <si>
    <t>VENTURA COLLEGE 3x150</t>
  </si>
  <si>
    <t>Mailing of 218 letter</t>
  </si>
  <si>
    <t>(Clean Up, Arundo &amp; Brush removal)</t>
  </si>
  <si>
    <t>MISC. PPE SUPPLIES &amp; EQUIPMENT REPAIRS</t>
  </si>
  <si>
    <t xml:space="preserve">LUBRICANTS, CLEANERS </t>
  </si>
  <si>
    <t>CONSTRUCTION PROJECT PERMITS</t>
  </si>
  <si>
    <t>SWRCB-CS WDR</t>
  </si>
  <si>
    <t>Lift Station Telemetry &amp; Controls</t>
  </si>
  <si>
    <t>SSMP Work Shops</t>
  </si>
  <si>
    <t>MAJOR EXPENDITURES-T/P</t>
  </si>
  <si>
    <t>CHAIN FLAIL CHAIN AND ROOT SAW BLADES</t>
  </si>
  <si>
    <t>GENERAL SUPPLIES/PETROLEUM PRODUCTS</t>
  </si>
  <si>
    <t>Contingency &amp; Stabilization Fund</t>
  </si>
  <si>
    <t>I&amp;I EVALUATIONS</t>
  </si>
  <si>
    <t>CONNECTION FEES - TRUNK</t>
  </si>
  <si>
    <t>CONNECTION FEES - Local</t>
  </si>
  <si>
    <t>INVESTMENT MGMT/BANK FEES</t>
  </si>
  <si>
    <t>Connection Fees-C/S-Trunk</t>
  </si>
  <si>
    <t>Connection Fees-C/S-Local</t>
  </si>
  <si>
    <t>Collection System Expansion-Trunk</t>
  </si>
  <si>
    <t>Collection System Expansion-Local</t>
  </si>
  <si>
    <t>PAPER SUPPLIES (Towels &amp; toilet paper)</t>
  </si>
  <si>
    <t>Ojai Day, Garden Tour &amp;  Lavender Festival Costs</t>
  </si>
  <si>
    <t xml:space="preserve">SCAP ANNUAL MEMBERSHIP </t>
  </si>
  <si>
    <t>Non Hazardous Certification Testing (2) Season</t>
  </si>
  <si>
    <t>IPS ATMOSPHERE/CAL</t>
  </si>
  <si>
    <t xml:space="preserve">SAFETY INCENTIVE </t>
  </si>
  <si>
    <t>SRF Internal Loan Service</t>
  </si>
  <si>
    <t>SDS Interest Income</t>
  </si>
  <si>
    <t>SDS Interest</t>
  </si>
  <si>
    <t>BATTERIES</t>
  </si>
  <si>
    <t>FIRST AID KIT SUPPLIES</t>
  </si>
  <si>
    <t>TRAINING BOOKS and CVSA HANDBOOK</t>
  </si>
  <si>
    <t>Misc New Items IT</t>
  </si>
  <si>
    <t>Equip. Replacement Reserve (IT)</t>
  </si>
  <si>
    <t>IT Equipment Scheduled for Replacement Funded from Equip. Reserve</t>
  </si>
  <si>
    <t xml:space="preserve">                  </t>
  </si>
  <si>
    <t xml:space="preserve">  </t>
  </si>
  <si>
    <t>UNPERMITTED PENALTIES/INTEREST</t>
  </si>
  <si>
    <t>Unpermitted Penalties/Interest</t>
  </si>
  <si>
    <t>Investment Mgmt/Bank Fees</t>
  </si>
  <si>
    <t>SERVERS</t>
  </si>
  <si>
    <t>WORKSTATIONS</t>
  </si>
  <si>
    <t>LAPTOPS</t>
  </si>
  <si>
    <t>PRINTERS</t>
  </si>
  <si>
    <t>NETWORK EQUIPMENT</t>
  </si>
  <si>
    <t>MISC. EQUIPMENT</t>
  </si>
  <si>
    <t>SOFTWARE</t>
  </si>
  <si>
    <t>Plant SCADA System</t>
  </si>
  <si>
    <t>FINANCE CHARGES/PENALTIES</t>
  </si>
  <si>
    <t>Misc. Mapping Work - Consultant</t>
  </si>
  <si>
    <t>Engineer's License Renewal</t>
  </si>
  <si>
    <t>RON EDWARDS - STRETCHING PROGRAM MONITORING</t>
  </si>
  <si>
    <t xml:space="preserve">    </t>
  </si>
  <si>
    <t xml:space="preserve">SAFETY INCENTIVE PROGRAM  </t>
  </si>
  <si>
    <t xml:space="preserve">Water ISAC (Water Security Network) </t>
  </si>
  <si>
    <t>COUNTY PERMITS/FEES</t>
  </si>
  <si>
    <t>County Permits/Fees</t>
  </si>
  <si>
    <t>Enviorm. Health Permits/Fees - Tico CUP &amp; Business Plan</t>
  </si>
  <si>
    <t>General office supplies incl. paper (Staples, Office Depot, etc.)</t>
  </si>
  <si>
    <t>STANDBY GENERATORS SA-ANNUAL PREVENT. MTCE</t>
  </si>
  <si>
    <t>Interest Estimated</t>
  </si>
  <si>
    <t>Acct-No</t>
  </si>
  <si>
    <t>Deferred Capacity Interest</t>
  </si>
  <si>
    <t xml:space="preserve"> MISC. SUPPLIES - INCLUDING 1ST AID KITS</t>
  </si>
  <si>
    <t xml:space="preserve">OPEB Acturial </t>
  </si>
  <si>
    <t>DRYWALL REPAIR &amp; PAINT (Ops Bldg)</t>
  </si>
  <si>
    <t>BACKFLOW DEVICES ANNUAL CERT &amp; REPAIR (4)</t>
  </si>
  <si>
    <t>Infrared Testing</t>
  </si>
  <si>
    <t>MONTHLY TESTING</t>
  </si>
  <si>
    <t>QTRLY TESTING</t>
  </si>
  <si>
    <t>TOXICITY TESTING</t>
  </si>
  <si>
    <t>COMPOST TESTING</t>
  </si>
  <si>
    <t>REVENUE TESTING</t>
  </si>
  <si>
    <t>ALGAE TESTING (RECEIVING WTR)</t>
  </si>
  <si>
    <t>DIQUAT TESTING</t>
  </si>
  <si>
    <t>DEPT IND RELATIONS (DOSH)</t>
  </si>
  <si>
    <t xml:space="preserve">NPDES PERMIT </t>
  </si>
  <si>
    <t>Deferred Capacity Interest Income</t>
  </si>
  <si>
    <t>Employees premiums</t>
  </si>
  <si>
    <t>Cafeteria Funds to Employees</t>
  </si>
  <si>
    <t>Office Supplies &amp; Equipment - Office</t>
  </si>
  <si>
    <t>Contingency &amp; Rate Stabilization</t>
  </si>
  <si>
    <t>Contingency &amp; Stabilization</t>
  </si>
  <si>
    <t xml:space="preserve">ENGINEERING NEWS </t>
  </si>
  <si>
    <t>Easement Documentation (Petru or Benner &amp; Carpenter)</t>
  </si>
  <si>
    <t xml:space="preserve">Misc. Workshops </t>
  </si>
  <si>
    <t xml:space="preserve">GAPVAX - </t>
  </si>
  <si>
    <t>Cua Claws refurbish wheels 12 x  $100.00 2 sets</t>
  </si>
  <si>
    <t>DUMP TRUCK, REPAIRS, RENTAL</t>
  </si>
  <si>
    <t>FUEL STATION</t>
  </si>
  <si>
    <t>FIRE EXT. ANNUAL PM &amp; HYDRO TEST</t>
  </si>
  <si>
    <t>12 FT EXTENSION LADDER REPLACE</t>
  </si>
  <si>
    <t xml:space="preserve">FILTER ALUM </t>
  </si>
  <si>
    <t>FILTER POLYMER</t>
  </si>
  <si>
    <t>EQUIPMENT MAINTENANCE</t>
  </si>
  <si>
    <t>PROCESS MONITORING EQUIPMENT</t>
  </si>
  <si>
    <t xml:space="preserve">BIOCYCLE </t>
  </si>
  <si>
    <t xml:space="preserve">Admin. Fee </t>
  </si>
  <si>
    <t>Ventura County Assessor (pubinfo)</t>
  </si>
  <si>
    <t>Ventura County Map Book Updates</t>
  </si>
  <si>
    <t>Rockwell Automation Annual Conference (SCADA System) - Jan</t>
  </si>
  <si>
    <t>LAB MAINT, MATERIALS &amp; SUPPLIES</t>
  </si>
  <si>
    <t>Lab Maint, Materials &amp; Supplies</t>
  </si>
  <si>
    <t xml:space="preserve">OFFICE SUPPLIES/EQUIP &amp; IT Equip </t>
  </si>
  <si>
    <t>DENTAL INSURANCE - OFFICE</t>
  </si>
  <si>
    <t>DENTAL INSURANCE - C/S</t>
  </si>
  <si>
    <t>DENTAL INSURANCE - T/P</t>
  </si>
  <si>
    <t>Dental Insurance - Office</t>
  </si>
  <si>
    <t>Dental Insurance - C/S</t>
  </si>
  <si>
    <t>Dental Insurance - T/P</t>
  </si>
  <si>
    <t>2016 Debt</t>
  </si>
  <si>
    <t>2016 Bond Payment Reserve</t>
  </si>
  <si>
    <t>JANITEK- CLEANING SERVICES</t>
  </si>
  <si>
    <t>Medical Oversight of AEDs</t>
  </si>
  <si>
    <t>VCSD DINNER MTG. (6ATTENDING)</t>
  </si>
  <si>
    <t>CALIBRATIONS and Maintenance Contracts</t>
  </si>
  <si>
    <t>Utility Cart</t>
  </si>
  <si>
    <t>SAFETY PRECRIPTION GLASSES 5@ $700</t>
  </si>
  <si>
    <t xml:space="preserve"> INSTRUMENTATION &amp; CONTROLS</t>
  </si>
  <si>
    <t>Lynda.com web training</t>
  </si>
  <si>
    <t>IT Run to Fail Minor Equip.  ( monitors, small printers,  Fax Machines, ScanJet, Cameras, TV/DVD/VCR Combo, Portable DVD Player - 15% of total on Jan's sheet</t>
  </si>
  <si>
    <t>Spare Hard Disk Drive for OVSD-NAS2</t>
  </si>
  <si>
    <t>Guardian</t>
  </si>
  <si>
    <t>2016 Refunding Bond</t>
  </si>
  <si>
    <t>Misc. Seminars/Workshops - Liz</t>
  </si>
  <si>
    <t>New Purchases</t>
  </si>
  <si>
    <t>Current FY               Actual @ Dec'18</t>
  </si>
  <si>
    <t>Fiscal Yr                  2020-21</t>
  </si>
  <si>
    <t>.</t>
  </si>
  <si>
    <t>DEFERRED COMP. EXPENSE</t>
  </si>
  <si>
    <t>BIOSOLID RECYCING</t>
  </si>
  <si>
    <t>ANNEXATION DISTRICT COSTS</t>
  </si>
  <si>
    <t>PalaAlto Networks PA-3020- Annual Support</t>
  </si>
  <si>
    <t>Pulse Secure VPN Appliance PSA3000-Annual Manit</t>
  </si>
  <si>
    <t>Xirrus Access Point - Annual Maintenance</t>
  </si>
  <si>
    <t>Unitrends Backup Annual Maint.</t>
  </si>
  <si>
    <t>Annual Maint. Handheld Radios (TP &amp; CS)</t>
  </si>
  <si>
    <t>Adobe Creative Cloud Annual Supscription</t>
  </si>
  <si>
    <t>GoToAssist Express Annual Maint.</t>
  </si>
  <si>
    <t>Microsoft Office365 Subscription</t>
  </si>
  <si>
    <t>Microsoft Azure Subscription</t>
  </si>
  <si>
    <t>Microsoft TechNet Single Server DVD Subscription</t>
  </si>
  <si>
    <t>Creative Solutions UltraTAX Annual Support</t>
  </si>
  <si>
    <t>Acronis Backup Software Annual Maint.</t>
  </si>
  <si>
    <t>Solarwinds Dameware Annual Maint</t>
  </si>
  <si>
    <t>Solarwinds Web Help Desk Annual Maint.</t>
  </si>
  <si>
    <t>Solarwinds FTP Server Annual Maint.</t>
  </si>
  <si>
    <t>Winzip Enterprise Annual Maint</t>
  </si>
  <si>
    <t>Forte Agent Annual Support</t>
  </si>
  <si>
    <t>Ventura GIS Annual Contract</t>
  </si>
  <si>
    <t>WebEx Conference software annual subscription</t>
  </si>
  <si>
    <t>Juniper Networks EX2200/48-TP-1-Annual Support</t>
  </si>
  <si>
    <t>Juniper Networks EX2200/48-TP-2-Annual Support</t>
  </si>
  <si>
    <t>Juniper Wireless Router Annual Maint.</t>
  </si>
  <si>
    <t>Xirrus Wi-Fi for entire TP-Annual Maint.</t>
  </si>
  <si>
    <t>Alan Bradley Panelview Software UV Maint</t>
  </si>
  <si>
    <t>Annual Maint. For all Rockwell Software</t>
  </si>
  <si>
    <t>SyTech XLR Professional Annual Maint.</t>
  </si>
  <si>
    <t>Adobe Creative Cloud Annual Subscription</t>
  </si>
  <si>
    <t>Win911 Alarming Software Annual Support</t>
  </si>
  <si>
    <t>Fiber Trench Agreement with City of Ventura</t>
  </si>
  <si>
    <t>HP PageWide XL 4000 MFP- Annual Maint</t>
  </si>
  <si>
    <t>Autodesk MapGuide Enterprise Gold Tech Support</t>
  </si>
  <si>
    <t>Autodesk MapGuide Studio Annual Support</t>
  </si>
  <si>
    <t>Autodesk MapGuide 3D Annual Support</t>
  </si>
  <si>
    <t>NetZoom Software4 Annual Maint.</t>
  </si>
  <si>
    <t>Ventura County RMA Gis Layers</t>
  </si>
  <si>
    <t>Business Works</t>
  </si>
  <si>
    <t>TP &amp; CS SCADA System</t>
  </si>
  <si>
    <t>iPhones</t>
  </si>
  <si>
    <t>iPhone 7 - 64GB</t>
  </si>
  <si>
    <t>iPads</t>
  </si>
  <si>
    <t>Cell Phones, air cards &amp; iPads (All Depts)</t>
  </si>
  <si>
    <t>Cell Phone Acdessories (batteries, replacements etc.)</t>
  </si>
  <si>
    <t>County of Ventura (Sulpher Mtn. Repeater Site)</t>
  </si>
  <si>
    <t>Annual Fee for Right-of-Way in City of Ventura's Trail - Optic Wire</t>
  </si>
  <si>
    <t>Customer Database improvements (Charles)</t>
  </si>
  <si>
    <t>Pretreatment Conference  - Jan</t>
  </si>
  <si>
    <t>ICE MACHINE MAINT.- OFFICE &amp; PLANT</t>
  </si>
  <si>
    <t>Ready Fresh Bottled Water</t>
  </si>
  <si>
    <t>USA Alert &amp; Dig Safe Board ($75/yr.)</t>
  </si>
  <si>
    <t>Central Comm. System - After hrs. answering service</t>
  </si>
  <si>
    <t>Dial Security monthly service ( all facilities - office, plant &amp; SALS)</t>
  </si>
  <si>
    <t>BUSINESS TIMES</t>
  </si>
  <si>
    <t>PFM/CAMP Fees</t>
  </si>
  <si>
    <t>FY 20-21</t>
  </si>
  <si>
    <t>Transfer Amt. to Use for 2020/21</t>
  </si>
  <si>
    <t>Biosolid Recycling</t>
  </si>
  <si>
    <t>Deferred Comp. Expense</t>
  </si>
  <si>
    <t>TUNEUP, SMOG, PM, REPAIR, TIRES</t>
  </si>
  <si>
    <t>FUEL FILTERING</t>
  </si>
  <si>
    <t>Compost Probes</t>
  </si>
  <si>
    <t>SEMI-ANNUAL, ANNUAL TESTING, SAMPLE SHIPPING</t>
  </si>
  <si>
    <t>DMR QA QC SAMPLE TESTING</t>
  </si>
  <si>
    <t>MISC PROCESS, PRETREATMENT TESTING</t>
  </si>
  <si>
    <t>ELECT LOTO EQUIPT</t>
  </si>
  <si>
    <t>MICRO "C" CARBON</t>
  </si>
  <si>
    <t>APCD - EMERGENCY GE, AG FUEL TANK, COMPOST TURNER</t>
  </si>
  <si>
    <t>EHD COMPOSTING, BUS PLAN, CUPA &amp; AG FUEL TANKS, SOL WASTE</t>
  </si>
  <si>
    <t>FIRE CODE PERMIT</t>
  </si>
  <si>
    <t>OPERATIONS MANUALS SCAN</t>
  </si>
  <si>
    <t xml:space="preserve">CWEA TRI-CO WORKSHOPS </t>
  </si>
  <si>
    <t>ELECTRICAL LOTO TEST &amp; TRAIN</t>
  </si>
  <si>
    <t>NASSCO - (Provides C/S Training, etc)</t>
  </si>
  <si>
    <t>SAFETY OFFICER - CONSULTANT</t>
  </si>
  <si>
    <t>V.R. Algae TMDL Monitoring -OVSD's Cost Share Co-Op with County &amp; other agencies</t>
  </si>
  <si>
    <t>Plumbers Depot Annual Servicing</t>
  </si>
  <si>
    <t>Plumbers Depot Emergency Repairs</t>
  </si>
  <si>
    <t>Root X</t>
  </si>
  <si>
    <t>Pooled Liability Lump Sum</t>
  </si>
  <si>
    <t>includes estimated increase @ 5%</t>
  </si>
  <si>
    <t>Windows Connection/InterOp Conf/Unitrends/Symantec</t>
  </si>
  <si>
    <t>Xirrus Cloud Managaement</t>
  </si>
  <si>
    <t>Mobile MMS - GIS - Annual Maint.</t>
  </si>
  <si>
    <t>Microsoft Visual Studio.net Architect Edition</t>
  </si>
  <si>
    <t>RedGate SQL Data Compare Software</t>
  </si>
  <si>
    <t>Telerik DevCraft Complete - Annual Maint.</t>
  </si>
  <si>
    <t>West Group Law Desk 5.2</t>
  </si>
  <si>
    <t>BitDefernder Ultra- Annual Support</t>
  </si>
  <si>
    <t xml:space="preserve">VMW are Workstation Annual Maint. </t>
  </si>
  <si>
    <t>VMW are Workstation (testing software)</t>
  </si>
  <si>
    <t>VMW are Fusion (testing software)</t>
  </si>
  <si>
    <t>VMW are Fusion Annual Maint.</t>
  </si>
  <si>
    <t>Solarwinds Dameware (Remote Management Tool)</t>
  </si>
  <si>
    <t>Solarwinds Web Help Desk</t>
  </si>
  <si>
    <t>Solarwinds Patch Manager Annual Maint.</t>
  </si>
  <si>
    <t>Solarwinds FTP Server</t>
  </si>
  <si>
    <t>TechSmith - Snagit</t>
  </si>
  <si>
    <t>TechSmith - Camtasia</t>
  </si>
  <si>
    <t>ArcGIS Desktop Standard - Annual Maintenance</t>
  </si>
  <si>
    <t>Safe Software FME - ESRI Edition - Annual Maint.</t>
  </si>
  <si>
    <t xml:space="preserve">Xirrus Access Point - Annual Maintenance </t>
  </si>
  <si>
    <t>Microsoft Visio Professional Edition</t>
  </si>
  <si>
    <t>Microsoft Exchange Azure Hosting</t>
  </si>
  <si>
    <t>Mobile MMS - Collection System - Annual Maintenance</t>
  </si>
  <si>
    <t>Mobile MMS - Annual work GIS System</t>
  </si>
  <si>
    <t>Audio/Video Equipment Board Room- Annual Support</t>
  </si>
  <si>
    <t>SanDisk Mobile Ultra Flash Memory Card</t>
  </si>
  <si>
    <t>ISSquared Inc. Annual Maintenance Agreement</t>
  </si>
  <si>
    <t>Spare Hard Disk Drive for OVSD-NAS1</t>
  </si>
  <si>
    <t>iphone 11 Pro- 512GB</t>
  </si>
  <si>
    <t>Mitel Cloud Based Phone System</t>
  </si>
  <si>
    <t>HOSE X 1 @ $3,000 (including shipping)</t>
  </si>
  <si>
    <t>SMOG CHECK X 5 due this budget period</t>
  </si>
  <si>
    <t>Generator Trailers X 4 @ $420</t>
  </si>
  <si>
    <t>MAINLINE CCTV CABLE</t>
  </si>
  <si>
    <t>Red Mountain Rental Fee</t>
  </si>
  <si>
    <t>APC Smart UPS Battery Replacement</t>
  </si>
  <si>
    <t>NetGear M5300-28GF3 (Prosafe) Annual Support</t>
  </si>
  <si>
    <t>NetGear ProSafe 8-port PoE Switch-Sludge Annual Support</t>
  </si>
  <si>
    <t>NetGear ProSafe 8-port PoE Switch-Gate Annual Support</t>
  </si>
  <si>
    <t>Mobile MMS - Treatment Plant - Annual Maintenance</t>
  </si>
  <si>
    <t>PLC Alan Bradley Software UV (RSLogix 5.0)</t>
  </si>
  <si>
    <t>Symbol Factory (SCADA Software)</t>
  </si>
  <si>
    <t>Compost Screen &amp; Bagger PM, Parts Repair</t>
  </si>
  <si>
    <t>Loader, Tractor Tire- Flat Repair/Replace</t>
  </si>
  <si>
    <t>Port Equip. Tires</t>
  </si>
  <si>
    <t>PFAS TESTING</t>
  </si>
  <si>
    <t>NEW &amp; REPLACEMENT HOSES, FITTINGS &amp; TARPS</t>
  </si>
  <si>
    <t xml:space="preserve">PROCESS/MTC. TRAINING </t>
  </si>
  <si>
    <t>CERTIF. REVIEW &amp; MATH CLASS 3 PEOPLE</t>
  </si>
  <si>
    <t>Updates/Changes to GIS System (Websoft Consulting)</t>
  </si>
  <si>
    <t>Retirees premiums (now in 4645.03)</t>
  </si>
  <si>
    <t>Trust Fund Reimb acct</t>
  </si>
  <si>
    <t>IN HOUSE MANHOLE LINER REPAIR</t>
  </si>
  <si>
    <t>EMERGENCY MAINTENANCE AND REPAIR-NON CIP</t>
  </si>
  <si>
    <t>OVSD-NAS1 (Dell EMC NX3240)</t>
  </si>
  <si>
    <t>OVSD-Finance (Dell PowerEdge R430)</t>
  </si>
  <si>
    <t>ENG-IT-LAB</t>
  </si>
  <si>
    <t>ENG-SCADA</t>
  </si>
  <si>
    <t>ENG-INSP</t>
  </si>
  <si>
    <t>ENG-IT-MAC(Macbook Pro for iPad administration)</t>
  </si>
  <si>
    <t>MONITORS</t>
  </si>
  <si>
    <t>Dell 24" Monitors X 18</t>
  </si>
  <si>
    <t>HP PageWide XL 4000 MFP</t>
  </si>
  <si>
    <t>PaloAlto Networks PA-3020</t>
  </si>
  <si>
    <t>Pulse Secure VPN Appliance PSA3000</t>
  </si>
  <si>
    <t xml:space="preserve">Xirrus Access Point </t>
  </si>
  <si>
    <t>Spectrum Main Office Internet Access</t>
  </si>
  <si>
    <t>SSD Drives for CCTV trailer</t>
  </si>
  <si>
    <t>SIP.us (SCADA &amp; AV Trunk Lines)</t>
  </si>
  <si>
    <t>Mobile MMS- GIS Hosting</t>
  </si>
  <si>
    <t>RedGate SQL DataCompare</t>
  </si>
  <si>
    <t>Ahead Nero Burning Software</t>
  </si>
  <si>
    <t>Bid Defender Ultra</t>
  </si>
  <si>
    <t>Solarwinds Kiwi Syslog Server</t>
  </si>
  <si>
    <t>iPhone SE - 64GB</t>
  </si>
  <si>
    <t>Juniper Networks EX2300/48P- TP-Annual Support</t>
  </si>
  <si>
    <t>Rose Electronic Console/KVM Switch</t>
  </si>
  <si>
    <t>Xirrus Access Point Outside TP</t>
  </si>
  <si>
    <t>New Tier 3 Nozzle</t>
  </si>
  <si>
    <t>TIGER TAIL X 8 @ $55 each</t>
  </si>
  <si>
    <t>VEHICLE TUNEUP X 5 @ $300</t>
  </si>
  <si>
    <t>Swap Loader X 4 @ $650</t>
  </si>
  <si>
    <t>F-350 X 2 @ $600</t>
  </si>
  <si>
    <t>SMART COVER MAINT. MONITORING FEES</t>
  </si>
  <si>
    <t xml:space="preserve">CCTV SHOP SUPPLIES </t>
  </si>
  <si>
    <t>CRANE CERT. Training (every 5 years)</t>
  </si>
  <si>
    <t>MAR Landscaping Svc  @ $900/mo + some extras</t>
  </si>
  <si>
    <t>POSTAGE METER MAINT. &amp; RENTAL (MAIL FINANCE for Rental  &amp; CCIMAI for supplies)  Rental is $149/mo</t>
  </si>
  <si>
    <t>Boots- Liz $225/year</t>
  </si>
  <si>
    <t>CPR TRAINING (optional)</t>
  </si>
  <si>
    <t>N/A</t>
  </si>
  <si>
    <t>only on election years</t>
  </si>
  <si>
    <t>SAFETY SHOES 7 @ $225</t>
  </si>
  <si>
    <t>Coalition of Accredited Labs</t>
  </si>
  <si>
    <t>Crane Cert. Training (every 5 years)</t>
  </si>
  <si>
    <t xml:space="preserve">Long Dist &amp; Local (all depts.) was AT&amp;T- </t>
  </si>
  <si>
    <t>NOZZLES &amp; HOSE REPAIR KITS X 3 @ $333.33</t>
  </si>
  <si>
    <t>ENG-AV1</t>
  </si>
  <si>
    <t>Dell 27" Monitor  X 2</t>
  </si>
  <si>
    <t>Dell 24" Monitors X 11</t>
  </si>
  <si>
    <t>Total Cost Cumulative Run to fail Printers</t>
  </si>
  <si>
    <t>CS-LAP-1</t>
  </si>
  <si>
    <t>Xerox C70 (Admin)</t>
  </si>
  <si>
    <t>Xerox Alta Likk C8035- front office</t>
  </si>
  <si>
    <t>Xerox Altalikk C8045- CS Building</t>
  </si>
  <si>
    <t>Xerox Altalikk C8045- Engineering</t>
  </si>
  <si>
    <t>Xerox Altalikk C38035- TP</t>
  </si>
  <si>
    <t xml:space="preserve">Webpage graphics and mailings - Mustang Mktg </t>
  </si>
  <si>
    <t>OVSD-Treatment (Dell PwerEdge R510)</t>
  </si>
  <si>
    <t>TP-LAB</t>
  </si>
  <si>
    <t>TP-Training</t>
  </si>
  <si>
    <t>TP-OP1 (Matt and Brandon)</t>
  </si>
  <si>
    <t>TP-OP2 (Ops Room)</t>
  </si>
  <si>
    <t>TP-OP3 (Karl)</t>
  </si>
  <si>
    <t>TP-OP4 (Riley)</t>
  </si>
  <si>
    <t>TP-SCADA1</t>
  </si>
  <si>
    <t>TP-SCADA2</t>
  </si>
  <si>
    <t>TP-SCADA3</t>
  </si>
  <si>
    <t>TP-SUP</t>
  </si>
  <si>
    <t>TP-OPS-SUP (TP-OM)</t>
  </si>
  <si>
    <t>TP-AV1</t>
  </si>
  <si>
    <t>Large Display OPS Room</t>
  </si>
  <si>
    <t>Wall mounted TV Break/Training Room</t>
  </si>
  <si>
    <t>New GIS Aerial Photo</t>
  </si>
  <si>
    <t>District Rate Study</t>
  </si>
  <si>
    <t>FEMA AUDIT</t>
  </si>
  <si>
    <t xml:space="preserve">CASA - 2 ANNUALLY  - 2 DIRECTORS EACH CONFERENCE </t>
  </si>
  <si>
    <t>PRESCRIPTION SAFETY GLASSES @ Approx. $700/each</t>
  </si>
  <si>
    <t xml:space="preserve">TRI-STATE CONFERENCE + Car Rental (2.5) @1100 </t>
  </si>
  <si>
    <t>CWEA CONFERENCE (2.5) @ $2,800</t>
  </si>
  <si>
    <t>GENERAL OFFICE NOTICES (ORD. LIEN ETC.) ($2,000/ord)</t>
  </si>
  <si>
    <t>Fiscal Yr                      2024-25</t>
  </si>
  <si>
    <t>Regular Retirement - based on 3.0% COLA</t>
  </si>
  <si>
    <t>FY 24-25</t>
  </si>
  <si>
    <t>ROW Fee (conduit down trail) (city of Ventura)</t>
  </si>
  <si>
    <t>PREP &amp; PAINT PIPING &amp; EQUIPT</t>
  </si>
  <si>
    <t>BACK UP STANDBY PERSON</t>
  </si>
  <si>
    <t>LEADER HOSE X 4 @ $225</t>
  </si>
  <si>
    <t>BIT Inspections-GapVax-Water Truck: 5x3=15@600</t>
  </si>
  <si>
    <t>BRAKES &amp; ALIGNMENT X 10 @ $400 (trailers incl.)</t>
  </si>
  <si>
    <t>GapVax X 4 @ 800</t>
  </si>
  <si>
    <t>WATER TRUCK X 4 @ $800</t>
  </si>
  <si>
    <t>RAM 3500 x 2 @ $600</t>
  </si>
  <si>
    <t>F-150 x 2 @ $450</t>
  </si>
  <si>
    <t>F-450 CCTV Truck x 4 @ $600</t>
  </si>
  <si>
    <t>SHOP EQUIPMENT MAINTENANCE</t>
  </si>
  <si>
    <t>SAFETY BOOTS X 7 @ $225</t>
  </si>
  <si>
    <t>RAIN GEAR &amp; BOOTS X 7 @ $250</t>
  </si>
  <si>
    <t>Pwer, Landscaping and Misc Tools</t>
  </si>
  <si>
    <t>TRI-COUNTY SECTION CWEA(5@$150)</t>
  </si>
  <si>
    <t>V.C. COMMUNITY COLLEGE (3 classes @ $175)</t>
  </si>
  <si>
    <t>PLC Alan Bradley</t>
  </si>
  <si>
    <t>Mobile MMS- MapGuide 3D</t>
  </si>
  <si>
    <t>Autodesk MapGuide Studio</t>
  </si>
  <si>
    <t>Telerik DevCraft Complete</t>
  </si>
  <si>
    <t>Acronis Backup Software</t>
  </si>
  <si>
    <t>CS-CCTV-IN</t>
  </si>
  <si>
    <t>CS-CCTV-OUT</t>
  </si>
  <si>
    <t>ADM-LAP- GENERAL USE</t>
  </si>
  <si>
    <t>ENG-PM-LAP (Dell Precision 5510)</t>
  </si>
  <si>
    <t>iPhone 13 Pro - 128GB</t>
  </si>
  <si>
    <t>TP-SUP ipad 11 Pro (128 GB &amp; Cellular)</t>
  </si>
  <si>
    <t>APC Smart UPS 10000</t>
  </si>
  <si>
    <t>HR Legal Services</t>
  </si>
  <si>
    <t>based on 3% COLA</t>
  </si>
  <si>
    <t>CalPERS Annual Conference (Taylor)</t>
  </si>
  <si>
    <t>Finance Charges/Penalties</t>
  </si>
  <si>
    <t>Payroll Processing Fees- Paychex</t>
  </si>
  <si>
    <t>Fiscal Yr                      2025-26</t>
  </si>
  <si>
    <t>Taylor- AR/AP - 3hrs per week (156 hrs).</t>
  </si>
  <si>
    <t>Regular Retirement - based on 3.5% COLA</t>
  </si>
  <si>
    <t>ANNUAL CARPET CLEANING</t>
  </si>
  <si>
    <t>MISC. REPAIRS (LOCKSMITH, PERIMETER)</t>
  </si>
  <si>
    <t>SCOTT PERSONAL CAR ALLOWANCE</t>
  </si>
  <si>
    <t>AUTO DETAILING- ANNUALLY (AS NEEDED)</t>
  </si>
  <si>
    <t>Check Supply &amp;  Printing (Inc. BC, Env. And trophy)</t>
  </si>
  <si>
    <t>REGULAR BOARD MEETINGS (12/YR.)  ($250)</t>
  </si>
  <si>
    <t>SPECIAL BOARD MTGS. (4/YR)  ($250)</t>
  </si>
  <si>
    <t xml:space="preserve">ATTENDANCE AS BOARD REP (1 direct)(3/YR)  ($250) </t>
  </si>
  <si>
    <t>COMMITTEE MTGS ATTENDANCE (20/YR)  ($250)</t>
  </si>
  <si>
    <t>CPS HR Misc work</t>
  </si>
  <si>
    <t>Publish 218 letter, Public Hearing Notices, Bid Notices</t>
  </si>
  <si>
    <t>General and Environmental Legal Services</t>
  </si>
  <si>
    <t>WEF - (GM)</t>
  </si>
  <si>
    <t>APWA - (GM)</t>
  </si>
  <si>
    <t>DOT CONSORTIUM MEMBERSHIP (DATCO)</t>
  </si>
  <si>
    <t>WEF</t>
  </si>
  <si>
    <t>BNP Media</t>
  </si>
  <si>
    <t>HOLIDAYS      240  = 6766 hours total @$3.25</t>
  </si>
  <si>
    <t xml:space="preserve">REBUILD 2 PUMPS </t>
  </si>
  <si>
    <t>LATERAL LAUNCH CABLE X 2 @ $850.00</t>
  </si>
  <si>
    <t>SHOP EQUIPMENT AND SUPPLIES</t>
  </si>
  <si>
    <t>COMPRESSOR MAINTENANCE</t>
  </si>
  <si>
    <t>P3S conf (1 person)</t>
  </si>
  <si>
    <t>UNIFORMS, TOWELS, MATS, WORK BOOTS</t>
  </si>
  <si>
    <t xml:space="preserve">based on 3.5% COLA </t>
  </si>
  <si>
    <t>No Increase Included</t>
  </si>
  <si>
    <t xml:space="preserve">CS CREW </t>
  </si>
  <si>
    <t>ENG-IT</t>
  </si>
  <si>
    <t>ADM-GM</t>
  </si>
  <si>
    <t>ENG TECH iPad 11 Pro (256GB WiFi &amp; Cellular)</t>
  </si>
  <si>
    <t>Primier Bravo 4101 Blu Disc Publisher</t>
  </si>
  <si>
    <t>Juniper Networks EX2300/48P 1</t>
  </si>
  <si>
    <t>Juniper Networks EX2300/48P 2</t>
  </si>
  <si>
    <t>Juniper Networks EX2300/48P 3</t>
  </si>
  <si>
    <t>Webpage  Hosting &amp; Maintenanace Maint. Revize</t>
  </si>
  <si>
    <t>Microsoft Project</t>
  </si>
  <si>
    <t>Solarwinds Patch Manager</t>
  </si>
  <si>
    <t>Crystal Enterprises</t>
  </si>
  <si>
    <t>TP-HMI1 (Headworks)</t>
  </si>
  <si>
    <t>TP-HMI2 (Chem Building)</t>
  </si>
  <si>
    <t>Juniper Networks EX2200/48P- TP 2</t>
  </si>
  <si>
    <t>Juniper Networks EX2200/48P- TP 1</t>
  </si>
  <si>
    <t>Juniper Networks EX2200/48P- TP 3</t>
  </si>
  <si>
    <t>NetGear M5300-28GF3 (ProSafe) Fiber to Copper</t>
  </si>
  <si>
    <t>NetGear ProSafe 8-port PoE Switch- Sludge</t>
  </si>
  <si>
    <t>NetGear ProSafe 8-port PoE Switch- Gate</t>
  </si>
  <si>
    <t>Termination Boxes</t>
  </si>
  <si>
    <t>Rockwell Historian Pl Server 1000 tags</t>
  </si>
  <si>
    <t>Rockwell FactoryTalk VantagePoint</t>
  </si>
  <si>
    <t>Rockwell SViewSE Server 250w/RS Links Enterprise</t>
  </si>
  <si>
    <t>Rockwell RSSQL Standard Version w/1500 tags</t>
  </si>
  <si>
    <t>Rockwell RSView Studio for RSView Enterprise</t>
  </si>
  <si>
    <t>Rockwell RSView SE Client</t>
  </si>
  <si>
    <t>Rockwell RSView SE Floating Client</t>
  </si>
  <si>
    <t>Rockwell RSBizware Single User Runtime Client</t>
  </si>
  <si>
    <t>Rockwell KeptServer Enterprise</t>
  </si>
  <si>
    <t>Win 911 Alarming Software</t>
  </si>
  <si>
    <t>Xerox AltaLink C8245 - Front Office Annual maint.</t>
  </si>
  <si>
    <t>Xerox AltaLink C8245 - Engineering Annual Maint.</t>
  </si>
  <si>
    <t>Xerox AltaLink C8245 - CS Annual Maint.</t>
  </si>
  <si>
    <t>Juniper Networks EX2300/48P-1-Annual Support</t>
  </si>
  <si>
    <t>Juniper Networks EX2300/48P-2-Annual Support</t>
  </si>
  <si>
    <t>Juniper Networks EX2300/48P-3-Annual Support</t>
  </si>
  <si>
    <t>Microsoft Visual Studio Annual Subscription</t>
  </si>
  <si>
    <t>Xerox AltaLink C8245 - TP Annual Maint.</t>
  </si>
  <si>
    <t xml:space="preserve">Plant SCADA Maint. Work </t>
  </si>
  <si>
    <t>Extra Person standby-storm events = 100 hrs.</t>
  </si>
  <si>
    <t>Portable pumps-Rebuild &amp; Replacement &amp; PM + Pallet Jack</t>
  </si>
  <si>
    <t>Rototiller, Loader, Tractor</t>
  </si>
  <si>
    <t>Tractor Rental</t>
  </si>
  <si>
    <t>EYE WASH STATION IN SHOP</t>
  </si>
  <si>
    <t>LAB TNI ASSIST (Every other year)</t>
  </si>
  <si>
    <t>CWEA CONF. - (2) PEOPLE @ $2900</t>
  </si>
  <si>
    <t>TRI-STATE CONF. (2) PERSON @ $1,200</t>
  </si>
  <si>
    <t>PRETREATMENT CONF-(2) PEOPLE @ $2,500</t>
  </si>
  <si>
    <t>No Increase in premium included</t>
  </si>
  <si>
    <t>Spectrum Pest Control</t>
  </si>
  <si>
    <t>CARWASH (2 VEHICLES) - bi-weekly (now in 05)</t>
  </si>
  <si>
    <t>MISC. EQUIP. MAINT. (ie. Typewriter)</t>
  </si>
  <si>
    <t>Fire Extinguisher, First Aid, AED- Cintas all depts Tico</t>
  </si>
  <si>
    <t>CalPELRA or CalPERS- annual conference -  (AY)</t>
  </si>
  <si>
    <t>CASA &amp; Misc Conferences &amp; Luncheons- Scott</t>
  </si>
  <si>
    <t>NATIONAL NOTARY ASSOC. (Taylor and Alison)</t>
  </si>
  <si>
    <t>using 3510</t>
  </si>
  <si>
    <t>No Increase in premium</t>
  </si>
  <si>
    <t>CONFERENCE ATTENDANCE moved to 6030.03</t>
  </si>
  <si>
    <t>MISC. TRAINING</t>
  </si>
  <si>
    <t>No Increase in Premiums</t>
  </si>
  <si>
    <t>No Increase in premiums</t>
  </si>
  <si>
    <t>FY 25-26</t>
  </si>
  <si>
    <t>Service Charge - PEPSI</t>
  </si>
  <si>
    <t>Rate Stab</t>
  </si>
  <si>
    <t>Transfer Amt. for 2025/26</t>
  </si>
  <si>
    <t>2025-26</t>
  </si>
  <si>
    <t>(includes Deferred Pymt Interest)</t>
  </si>
  <si>
    <t>Fiscal Yr                      2026-27</t>
  </si>
  <si>
    <t>Current FY               Actual % Expended @ 7mo of Year</t>
  </si>
  <si>
    <t>COLA 3.0%</t>
  </si>
  <si>
    <t>Current FY               Actual @ Jan'26</t>
  </si>
  <si>
    <t>COLA 3.0% included</t>
  </si>
  <si>
    <t>COLA  3.0%</t>
  </si>
  <si>
    <t>FY 26-27</t>
  </si>
  <si>
    <t>YTD @ 01/26</t>
  </si>
  <si>
    <t>Fiscal Yr                2024-25</t>
  </si>
  <si>
    <t>Jeffs 457</t>
  </si>
  <si>
    <t>Cust. Serv. Rep I (Ami)= 11mths@103/4 &amp; 1mth@103/5</t>
  </si>
  <si>
    <t>AR/AP Clerk (Taylor)  12 months @110/7</t>
  </si>
  <si>
    <t>Project Mgr II (Liz)=  6mths@131/6 &amp; 6mths@131/7</t>
  </si>
  <si>
    <t xml:space="preserve">IT  Sys. Admin (Dan)= 11mths@135/5 &amp;1mth @135/6 </t>
  </si>
  <si>
    <t>Asst GM- Admin = 3mths@141/6 &amp; 9mths@141/7</t>
  </si>
  <si>
    <t>Oper II (Josh)= 6mths@112/3 &amp; 6mths@112/4</t>
  </si>
  <si>
    <t>Oper IV (Noah)= 120-7</t>
  </si>
  <si>
    <t>Lead Oper IV (Israel)= 121-7</t>
  </si>
  <si>
    <t>Oper IV (Alex)= 1mth@120/5 &amp; 11mths@120/6</t>
  </si>
  <si>
    <t>EC Inspector I (Danny)=(2mths@115/3&amp;10mths@115/4)</t>
  </si>
  <si>
    <t>Eng. Tech I (Tati )= 12 months 114/3</t>
  </si>
  <si>
    <t>CIP Project Admininstrator (position dissolved)</t>
  </si>
  <si>
    <t>TP/CS Manager OPS (Bradshaw) 12 months@135/6</t>
  </si>
  <si>
    <t>Lab Tech II  (David) 12 months@ 119/7</t>
  </si>
  <si>
    <t>Lead Oper. III  (Karl) 12 months@ 119/7</t>
  </si>
  <si>
    <t>Lead Oper III (Riley) 12 months@ 119/7</t>
  </si>
  <si>
    <t>Oper II (Matt) 12 months@ 114/7</t>
  </si>
  <si>
    <t xml:space="preserve">Oper IV (Brandon) 6mths@122/5 &amp; 6mths@122/6   </t>
  </si>
  <si>
    <t>Laborers Clean-up (3 ppl 2 wks @ 40/hr)</t>
  </si>
  <si>
    <t xml:space="preserve">based on 3.0% COLA </t>
  </si>
  <si>
    <t>F-350 x 2 @ $550</t>
  </si>
  <si>
    <t>EASEMENT MAINTENANCE (Weeds and trees)</t>
  </si>
  <si>
    <t>ROOT CONTROL PROG.  (Dukes)</t>
  </si>
  <si>
    <t>Wincan AI Coding</t>
  </si>
  <si>
    <t>CWEA 6 @ $251</t>
  </si>
  <si>
    <t>WEF 6 @ $148 (if joined with CWEA)</t>
  </si>
  <si>
    <t xml:space="preserve">OPERATOR CERTIFICATION &amp; RENEWALS 
</t>
  </si>
  <si>
    <t>Commercial License Renewal with med cert</t>
  </si>
  <si>
    <t xml:space="preserve">Scheduled   741 hrs. </t>
  </si>
  <si>
    <r>
      <t xml:space="preserve">Deadlines, callouts, rain  </t>
    </r>
    <r>
      <rPr>
        <strike/>
        <sz val="10"/>
        <color indexed="8"/>
        <rFont val="Arial"/>
        <family val="2"/>
      </rPr>
      <t xml:space="preserve">  </t>
    </r>
    <r>
      <rPr>
        <sz val="10"/>
        <color indexed="8"/>
        <rFont val="Arial"/>
        <family val="2"/>
      </rPr>
      <t>(475)</t>
    </r>
  </si>
  <si>
    <t>One Person 33 weeks-Two People 19 weeks</t>
  </si>
  <si>
    <t>52 Weeks @ 121.5 Hrs/Wk</t>
  </si>
  <si>
    <t>33 Wks One Person=4010 hours</t>
  </si>
  <si>
    <t>19 Wks Two People= 4617 hours</t>
  </si>
  <si>
    <t>HOLIDAYS - 10 days x 2.0 hrs = 20 hrs</t>
  </si>
  <si>
    <t>DEDUCT 741 hrs of Scheduled OT</t>
  </si>
  <si>
    <t>TOTAL HOURS = 8006 x 3.25</t>
  </si>
  <si>
    <t>CALIBRATION-FLOW METERS 11 METERS TP</t>
  </si>
  <si>
    <t xml:space="preserve">Hauling Offsite-5 months (3200 Tons)($58.26/ Ton)  </t>
  </si>
  <si>
    <t>Synagro Trailer Rental (2) ($1400) (12mo)</t>
  </si>
  <si>
    <t>PPE &amp; MISC. INCL RAIN GEAR AND RUBBER BOOTS</t>
  </si>
  <si>
    <t>Lab Freezer</t>
  </si>
  <si>
    <t>PRETREATMENT &amp; REGULATORY ASSISTANCE</t>
  </si>
  <si>
    <t>CWEA (5)(251)</t>
  </si>
  <si>
    <t>WEF (1)(383)</t>
  </si>
  <si>
    <t>FUEL-VEHICLES(TP), TRACTOR, LOADER, EMERG. GEN</t>
  </si>
  <si>
    <t>ADMIN-FIN1</t>
  </si>
  <si>
    <t>ADMIN-FIN2</t>
  </si>
  <si>
    <t xml:space="preserve">ADM-AO- iPad </t>
  </si>
  <si>
    <t>iPhone- CS Josh</t>
  </si>
  <si>
    <t>iPhone- CS Alex</t>
  </si>
  <si>
    <t>iPhone- CS Dwight</t>
  </si>
  <si>
    <t>iPhone- CS Noah</t>
  </si>
  <si>
    <t>iPhone- CS Israel</t>
  </si>
  <si>
    <t>CS1- Alex</t>
  </si>
  <si>
    <t>CS2- Dwight</t>
  </si>
  <si>
    <t>CS3- Noah</t>
  </si>
  <si>
    <t>CS4- Israel</t>
  </si>
  <si>
    <t>CS5- Josh</t>
  </si>
  <si>
    <t>iPhone- Eng- Liz</t>
  </si>
  <si>
    <t>iPhone- Eng- Tati</t>
  </si>
  <si>
    <t>iPhone- Eng- Danny</t>
  </si>
  <si>
    <t>iPhone- Eng- Dan</t>
  </si>
  <si>
    <t>BM1</t>
  </si>
  <si>
    <t>BM2</t>
  </si>
  <si>
    <t>BM3</t>
  </si>
  <si>
    <t>BM4</t>
  </si>
  <si>
    <t>BM5</t>
  </si>
  <si>
    <t>BM6</t>
  </si>
  <si>
    <t>BM7</t>
  </si>
  <si>
    <t>SSD Drives for Unitrends cold backups (office &amp;TP)</t>
  </si>
  <si>
    <t>Creative Solutions UltraTAX &amp; Depreciation Solution</t>
  </si>
  <si>
    <t>Best Business Works</t>
  </si>
  <si>
    <t>ARC GIS Desktop Standard</t>
  </si>
  <si>
    <t>Safe Software FME- ESRI Editon</t>
  </si>
  <si>
    <t>OVSD Spare (Dell PowerEdge R650)</t>
  </si>
  <si>
    <t>APC Backups Office 350VA</t>
  </si>
  <si>
    <t>Juniper Wireless Router</t>
  </si>
  <si>
    <t>Xirrus Access Point Inside TP</t>
  </si>
  <si>
    <t>Sytech XLR Professional</t>
  </si>
  <si>
    <t>Xerox PrimaLink C9070 Annual Maint.</t>
  </si>
  <si>
    <t>WinCan CCTV Software Annual Hosting</t>
  </si>
  <si>
    <t>Adobe Creative Cloud Annual Maint</t>
  </si>
  <si>
    <t>Spectrum Pt to Pt 500mbps Fiber to TP  (Charter)</t>
  </si>
  <si>
    <t>Spectrum Wifi &amp; Back Up Internet at TP</t>
  </si>
  <si>
    <t>Version Newwork Fleet (GPS)</t>
  </si>
  <si>
    <t>Technical Computer Conference</t>
  </si>
  <si>
    <t xml:space="preserve"> on tax roll</t>
  </si>
  <si>
    <t>Ami- CS Rep- 12 hours total</t>
  </si>
  <si>
    <t>Holiday Vons GC</t>
  </si>
  <si>
    <t>USA Alert &amp; Dig Safe Board ($300 a month)</t>
  </si>
  <si>
    <t>moved to 5460.03</t>
  </si>
  <si>
    <t>Postage Machine Rental and Suplies</t>
  </si>
  <si>
    <t>EMPLOYMENT ADVERTISING (2 positions)</t>
  </si>
  <si>
    <t>Vacant Seniro TP IV 9mo@124/4</t>
  </si>
  <si>
    <t>Direct to Reserves</t>
  </si>
  <si>
    <t xml:space="preserve">Scanning and Purging </t>
  </si>
  <si>
    <t>Does not account for any chnages to current practice</t>
  </si>
  <si>
    <t>Most of fleet maintenanace is in 05 budget</t>
  </si>
  <si>
    <t>As of February 28, 2026</t>
  </si>
  <si>
    <t>use these for 2026-27</t>
  </si>
  <si>
    <t>2025-26                         Amount</t>
  </si>
  <si>
    <t>Transfer Amt. to Use for 2026/27</t>
  </si>
  <si>
    <t>Increase in Reserve Contribution 2026/27</t>
  </si>
  <si>
    <t>O&amp;M Expense Type  2026/27</t>
  </si>
  <si>
    <t>Transfers to General Fund from Reserves - 2026-27</t>
  </si>
  <si>
    <t>2026-27</t>
  </si>
  <si>
    <t>Dan will need more training than Jan. See my prior notes.</t>
  </si>
  <si>
    <t>Something is still wrong here. Either Dwight is not 12@112/step 4, or the math is wrong.</t>
  </si>
  <si>
    <t>Something is still wrong here. Either Tati is not 12@114/step 3, or the math is wrong.</t>
  </si>
  <si>
    <t>Why 3.5% and not 3%?</t>
  </si>
  <si>
    <t>How frequently is the UV maintained? Should this be a reserve project?</t>
  </si>
  <si>
    <t>Increase for Sr Grade 4.</t>
  </si>
  <si>
    <t>Oper II (Dwight)= 12 mths@112/6</t>
  </si>
  <si>
    <t>$509795K added from direct bill</t>
  </si>
  <si>
    <t>$509795K moved to tax roll</t>
  </si>
  <si>
    <t>Option 1 REVENUES</t>
  </si>
  <si>
    <t>$ Chg</t>
  </si>
  <si>
    <t>should be this.</t>
  </si>
  <si>
    <t xml:space="preserve">can be this, </t>
  </si>
  <si>
    <t>SDM recommends that we adjust to this</t>
  </si>
  <si>
    <t>Currently $64.14</t>
  </si>
  <si>
    <t>Want a % increase and $ amount to drive revenue</t>
  </si>
  <si>
    <t>Whatever our rate is, multiply by 12,777</t>
  </si>
  <si>
    <t>Casitas $54,035 / year</t>
  </si>
  <si>
    <t>If you increase rates, their new rate is $54,035*%increase</t>
  </si>
  <si>
    <t>12,777 total CUs</t>
  </si>
  <si>
    <t>Admin - O&amp;M</t>
  </si>
  <si>
    <t>WWTP - O&amp;M</t>
  </si>
  <si>
    <t>Collections - O&amp;M</t>
  </si>
  <si>
    <t>REVENUE</t>
  </si>
  <si>
    <t>Service Charges</t>
  </si>
  <si>
    <t>OPERATIONS AND MAINTENANCE</t>
  </si>
  <si>
    <t>CAPITAL IMPROVEMENTS</t>
  </si>
  <si>
    <t>NON-NEGOTIABLE CONTRIBUTIONS</t>
  </si>
  <si>
    <t>SRF Intertnal Loan</t>
  </si>
  <si>
    <t>CONTRIBUTIONS BY RESOLUTION</t>
  </si>
  <si>
    <t>Equipment Replacement Reserve</t>
  </si>
  <si>
    <t>Vehicle Reserve</t>
  </si>
  <si>
    <t>Revenue Subtotal</t>
  </si>
  <si>
    <t>O&amp;M Subtotal</t>
  </si>
  <si>
    <t>Resolutions Subtotal</t>
  </si>
  <si>
    <t>CIP Subtotal</t>
  </si>
  <si>
    <t>Rate:</t>
  </si>
  <si>
    <t>&lt;- Adjust rate</t>
  </si>
  <si>
    <t>Current rate: $64.14</t>
  </si>
  <si>
    <t>Annual Increase for SFH:</t>
  </si>
  <si>
    <t>Daily Increase for SFH:</t>
  </si>
  <si>
    <t>&lt;- Adjust % increase</t>
  </si>
  <si>
    <t xml:space="preserve">     Tico ADA Project</t>
  </si>
  <si>
    <t xml:space="preserve">     Design Study: Influent Pump Station Improvements</t>
  </si>
  <si>
    <t xml:space="preserve">     Design Study: WWTP Mixer Replacement</t>
  </si>
  <si>
    <t xml:space="preserve">     Replace Grit Classifier</t>
  </si>
  <si>
    <t xml:space="preserve">     New Yard Truck</t>
  </si>
  <si>
    <t xml:space="preserve">     2016 Refunding Bond</t>
  </si>
  <si>
    <t xml:space="preserve">     SRF Intertnal Loan</t>
  </si>
  <si>
    <t xml:space="preserve">     Equipment Replacement Reserve</t>
  </si>
  <si>
    <t xml:space="preserve">     Vehicle Reserve</t>
  </si>
  <si>
    <t>Ranked in order by priority:</t>
  </si>
  <si>
    <t>Surplus/Deficit</t>
  </si>
  <si>
    <t>Non-Negotiables Subtotal</t>
  </si>
  <si>
    <t>Increase w/3.2 occupants per house</t>
  </si>
  <si>
    <t xml:space="preserve">     Feasibility Study: Former MO Trunk Relocation</t>
  </si>
  <si>
    <t xml:space="preserve">     Techite Pipe Rehabilitation</t>
  </si>
  <si>
    <t xml:space="preserve">     Rancho Dr Pipe Bursting</t>
  </si>
  <si>
    <t xml:space="preserve">     Alto Dr Pipe Bursting</t>
  </si>
  <si>
    <t>Future FY</t>
  </si>
  <si>
    <t>N. Ventura Ave. Improvements (Restaurant Row)</t>
  </si>
  <si>
    <t>Mira Monte Sewer Improvements</t>
  </si>
  <si>
    <t>CIP and DIP Pipe Rehabilitation - Trunk</t>
  </si>
  <si>
    <t>CIP and DIP Pipe Rehabilitation - Collectors</t>
  </si>
  <si>
    <t>City of Ojai ACP Rehab</t>
  </si>
  <si>
    <t>Old Creek Road Rehab</t>
  </si>
  <si>
    <t>Former MO Trunk Relocation-Construction</t>
  </si>
  <si>
    <t>Barbara St O&amp;M Improvements</t>
  </si>
  <si>
    <t>Subtotal Check</t>
  </si>
  <si>
    <t>Monthly Increase for SFH:</t>
  </si>
  <si>
    <t>Rate Increase Overview</t>
  </si>
  <si>
    <t>Solids Handling Imrprovements</t>
  </si>
  <si>
    <t>Rate Increase Overview:</t>
  </si>
  <si>
    <t>Actual:</t>
  </si>
  <si>
    <t>Draft Budget: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</si>
</sst>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;[Red]&quot;$&quot;#,##0"/>
    <numFmt numFmtId="166" formatCode="&quot;$&quot;#,##0"/>
    <numFmt numFmtId="167" formatCode="&quot;$&quot;#,##0.00"/>
    <numFmt numFmtId="168" formatCode="0.000%"/>
    <numFmt numFmtId="169" formatCode="_(* #,##0_);_(* \(#,##0\);_(* &quot;-&quot;??_);_(@_)"/>
    <numFmt numFmtId="170" formatCode="_(&quot;$&quot;* #,##0_);_(&quot;$&quot;* \(#,##0\);_(&quot;$&quot;* &quot;-&quot;??_);_(@_)"/>
    <numFmt numFmtId="171" formatCode="0.000"/>
  </numFmts>
  <fonts count="42">
    <font>
      <sz val="10"/>
      <color indexed="0"/>
      <name val="Terminal"/>
    </font>
    <font>
      <sz val="10"/>
      <color indexed="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u/>
      <sz val="12"/>
      <color indexed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u/>
      <sz val="10"/>
      <color indexed="8"/>
      <name val="Arial"/>
      <family val="2"/>
    </font>
    <font>
      <strike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10"/>
      <color rgb="FF7030A0"/>
      <name val="Arial"/>
      <family val="2"/>
    </font>
    <font>
      <sz val="10"/>
      <color rgb="FF7030A0"/>
      <name val="Arial"/>
      <family val="2"/>
    </font>
    <font>
      <b/>
      <u/>
      <sz val="12"/>
      <color rgb="FF7030A0"/>
      <name val="Arial"/>
      <family val="2"/>
    </font>
    <font>
      <b/>
      <sz val="10"/>
      <color rgb="FF00B050"/>
      <name val="Arial"/>
      <family val="2"/>
    </font>
    <font>
      <sz val="10"/>
      <color rgb="FF00B050"/>
      <name val="Arial"/>
      <family val="2"/>
    </font>
    <font>
      <b/>
      <sz val="11"/>
      <color rgb="FF00B050"/>
      <name val="Arial"/>
      <family val="2"/>
    </font>
    <font>
      <b/>
      <sz val="10"/>
      <color theme="9" tint="-0.499984740745262"/>
      <name val="Arial"/>
      <family val="2"/>
    </font>
    <font>
      <sz val="10"/>
      <color theme="9" tint="-0.499984740745262"/>
      <name val="Arial"/>
      <family val="2"/>
    </font>
    <font>
      <b/>
      <u/>
      <sz val="10"/>
      <color theme="9" tint="-0.499984740745262"/>
      <name val="Arial"/>
      <family val="2"/>
    </font>
    <font>
      <strike/>
      <sz val="10"/>
      <color theme="9" tint="-0.499984740745262"/>
      <name val="Arial"/>
      <family val="2"/>
    </font>
    <font>
      <sz val="8"/>
      <color theme="9" tint="-0.499984740745262"/>
      <name val="Arial"/>
      <family val="2"/>
    </font>
    <font>
      <b/>
      <sz val="8"/>
      <color theme="9" tint="-0.499984740745262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b/>
      <u/>
      <sz val="10"/>
      <color rgb="FFFF0000"/>
      <name val="Arial"/>
      <family val="2"/>
    </font>
    <font>
      <strike/>
      <sz val="10"/>
      <color rgb="FFFF0000"/>
      <name val="Arial"/>
      <family val="2"/>
    </font>
    <font>
      <b/>
      <sz val="10"/>
      <color theme="8" tint="-0.499984740745262"/>
      <name val="Arial"/>
      <family val="2"/>
    </font>
    <font>
      <sz val="10"/>
      <color theme="8" tint="-0.499984740745262"/>
      <name val="Arial"/>
      <family val="2"/>
    </font>
    <font>
      <b/>
      <sz val="10"/>
      <color rgb="FF0070C0"/>
      <name val="Arial"/>
      <family val="2"/>
    </font>
    <font>
      <sz val="10"/>
      <color rgb="FF0070C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B0F0"/>
      <name val="Arial"/>
      <family val="2"/>
    </font>
    <font>
      <b/>
      <sz val="10"/>
      <color theme="7" tint="-0.249977111117893"/>
      <name val="Arial"/>
      <family val="2"/>
    </font>
    <font>
      <sz val="10"/>
      <color indexed="0"/>
      <name val="Terminal"/>
    </font>
    <font>
      <sz val="10"/>
      <color indexed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mediumGray">
        <fgColor indexed="22"/>
        <bgColor indexed="55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44" fontId="37" fillId="0" borderId="0" applyFont="0" applyFill="0" applyBorder="0" applyAlignment="0" applyProtection="0"/>
  </cellStyleXfs>
  <cellXfs count="26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/>
    <xf numFmtId="9" fontId="2" fillId="0" borderId="0" xfId="0" applyNumberFormat="1" applyFo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/>
    <xf numFmtId="3" fontId="3" fillId="3" borderId="2" xfId="0" applyNumberFormat="1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3" fillId="0" borderId="0" xfId="0" applyFont="1"/>
    <xf numFmtId="0" fontId="2" fillId="0" borderId="4" xfId="0" applyFont="1" applyBorder="1" applyAlignment="1">
      <alignment horizontal="center"/>
    </xf>
    <xf numFmtId="164" fontId="2" fillId="0" borderId="5" xfId="0" applyNumberFormat="1" applyFont="1" applyBorder="1"/>
    <xf numFmtId="0" fontId="2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right"/>
    </xf>
    <xf numFmtId="3" fontId="2" fillId="0" borderId="7" xfId="0" applyNumberFormat="1" applyFont="1" applyBorder="1"/>
    <xf numFmtId="3" fontId="2" fillId="0" borderId="7" xfId="0" applyNumberFormat="1" applyFont="1" applyBorder="1" applyAlignment="1">
      <alignment horizontal="right"/>
    </xf>
    <xf numFmtId="0" fontId="2" fillId="0" borderId="4" xfId="0" applyFont="1" applyBorder="1"/>
    <xf numFmtId="0" fontId="2" fillId="0" borderId="6" xfId="0" applyFont="1" applyBorder="1"/>
    <xf numFmtId="0" fontId="2" fillId="0" borderId="0" xfId="0" applyFont="1" applyAlignment="1">
      <alignment horizontal="center"/>
    </xf>
    <xf numFmtId="166" fontId="2" fillId="0" borderId="0" xfId="0" applyNumberFormat="1" applyFont="1"/>
    <xf numFmtId="2" fontId="3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9" xfId="0" applyFont="1" applyBorder="1"/>
    <xf numFmtId="3" fontId="2" fillId="0" borderId="5" xfId="0" applyNumberFormat="1" applyFont="1" applyBorder="1" applyAlignment="1">
      <alignment horizontal="right"/>
    </xf>
    <xf numFmtId="2" fontId="2" fillId="0" borderId="9" xfId="0" applyNumberFormat="1" applyFont="1" applyBorder="1" applyAlignment="1">
      <alignment horizontal="left"/>
    </xf>
    <xf numFmtId="0" fontId="0" fillId="0" borderId="9" xfId="0" applyBorder="1"/>
    <xf numFmtId="3" fontId="2" fillId="0" borderId="9" xfId="0" applyNumberFormat="1" applyFont="1" applyBorder="1"/>
    <xf numFmtId="6" fontId="2" fillId="0" borderId="0" xfId="0" applyNumberFormat="1" applyFont="1"/>
    <xf numFmtId="164" fontId="2" fillId="0" borderId="0" xfId="0" applyNumberFormat="1" applyFont="1" applyAlignment="1">
      <alignment horizontal="center"/>
    </xf>
    <xf numFmtId="9" fontId="2" fillId="0" borderId="0" xfId="0" applyNumberFormat="1" applyFont="1" applyAlignment="1">
      <alignment horizontal="center"/>
    </xf>
    <xf numFmtId="164" fontId="2" fillId="0" borderId="8" xfId="0" applyNumberFormat="1" applyFont="1" applyBorder="1"/>
    <xf numFmtId="166" fontId="2" fillId="0" borderId="0" xfId="0" applyNumberFormat="1" applyFont="1" applyAlignment="1">
      <alignment horizontal="right"/>
    </xf>
    <xf numFmtId="0" fontId="2" fillId="0" borderId="0" xfId="0" applyFont="1" applyAlignment="1">
      <alignment wrapText="1"/>
    </xf>
    <xf numFmtId="0" fontId="6" fillId="0" borderId="0" xfId="0" applyFont="1"/>
    <xf numFmtId="0" fontId="2" fillId="0" borderId="6" xfId="0" applyFont="1" applyBorder="1" applyAlignment="1">
      <alignment horizontal="right"/>
    </xf>
    <xf numFmtId="9" fontId="2" fillId="0" borderId="0" xfId="0" applyNumberFormat="1" applyFont="1" applyAlignment="1">
      <alignment horizontal="right"/>
    </xf>
    <xf numFmtId="164" fontId="2" fillId="0" borderId="17" xfId="0" applyNumberFormat="1" applyFont="1" applyBorder="1"/>
    <xf numFmtId="164" fontId="2" fillId="0" borderId="0" xfId="0" applyNumberFormat="1" applyFont="1" applyAlignment="1">
      <alignment horizontal="right"/>
    </xf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center"/>
    </xf>
    <xf numFmtId="8" fontId="2" fillId="0" borderId="0" xfId="0" applyNumberFormat="1" applyFont="1"/>
    <xf numFmtId="166" fontId="2" fillId="0" borderId="4" xfId="0" applyNumberFormat="1" applyFont="1" applyBorder="1"/>
    <xf numFmtId="0" fontId="3" fillId="0" borderId="0" xfId="0" applyFont="1" applyAlignment="1">
      <alignment wrapText="1"/>
    </xf>
    <xf numFmtId="3" fontId="11" fillId="0" borderId="0" xfId="0" applyNumberFormat="1" applyFont="1" applyAlignment="1">
      <alignment horizontal="center" wrapText="1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2" fillId="0" borderId="0" xfId="0" applyFont="1"/>
    <xf numFmtId="2" fontId="13" fillId="0" borderId="0" xfId="0" applyNumberFormat="1" applyFont="1" applyAlignment="1">
      <alignment horizontal="left"/>
    </xf>
    <xf numFmtId="3" fontId="14" fillId="0" borderId="0" xfId="0" applyNumberFormat="1" applyFont="1" applyAlignment="1">
      <alignment horizontal="center" wrapText="1"/>
    </xf>
    <xf numFmtId="3" fontId="15" fillId="0" borderId="0" xfId="0" applyNumberFormat="1" applyFont="1"/>
    <xf numFmtId="167" fontId="15" fillId="0" borderId="0" xfId="0" applyNumberFormat="1" applyFont="1"/>
    <xf numFmtId="0" fontId="15" fillId="0" borderId="0" xfId="0" applyFont="1"/>
    <xf numFmtId="3" fontId="16" fillId="0" borderId="0" xfId="0" applyNumberFormat="1" applyFont="1"/>
    <xf numFmtId="38" fontId="15" fillId="0" borderId="0" xfId="0" applyNumberFormat="1" applyFont="1"/>
    <xf numFmtId="3" fontId="17" fillId="0" borderId="0" xfId="0" applyNumberFormat="1" applyFont="1" applyAlignment="1">
      <alignment horizontal="right"/>
    </xf>
    <xf numFmtId="38" fontId="18" fillId="0" borderId="0" xfId="0" applyNumberFormat="1" applyFont="1" applyAlignment="1">
      <alignment horizontal="right"/>
    </xf>
    <xf numFmtId="3" fontId="18" fillId="0" borderId="0" xfId="0" applyNumberFormat="1" applyFont="1"/>
    <xf numFmtId="3" fontId="17" fillId="0" borderId="0" xfId="0" applyNumberFormat="1" applyFont="1"/>
    <xf numFmtId="0" fontId="18" fillId="0" borderId="0" xfId="0" applyFont="1"/>
    <xf numFmtId="164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19" fillId="0" borderId="0" xfId="0" applyNumberFormat="1" applyFont="1"/>
    <xf numFmtId="3" fontId="20" fillId="0" borderId="0" xfId="0" applyNumberFormat="1" applyFont="1"/>
    <xf numFmtId="37" fontId="18" fillId="0" borderId="0" xfId="1" applyNumberFormat="1" applyFont="1"/>
    <xf numFmtId="0" fontId="21" fillId="0" borderId="0" xfId="0" applyFont="1"/>
    <xf numFmtId="37" fontId="18" fillId="0" borderId="0" xfId="0" applyNumberFormat="1" applyFont="1"/>
    <xf numFmtId="0" fontId="20" fillId="0" borderId="0" xfId="0" applyFont="1"/>
    <xf numFmtId="3" fontId="22" fillId="0" borderId="0" xfId="0" applyNumberFormat="1" applyFont="1" applyAlignment="1">
      <alignment horizontal="right"/>
    </xf>
    <xf numFmtId="3" fontId="23" fillId="0" borderId="0" xfId="0" applyNumberFormat="1" applyFont="1" applyAlignment="1">
      <alignment horizontal="center" wrapText="1"/>
    </xf>
    <xf numFmtId="3" fontId="24" fillId="0" borderId="0" xfId="0" applyNumberFormat="1" applyFont="1"/>
    <xf numFmtId="3" fontId="24" fillId="0" borderId="0" xfId="0" applyNumberFormat="1" applyFont="1" applyAlignment="1">
      <alignment horizontal="right"/>
    </xf>
    <xf numFmtId="0" fontId="24" fillId="0" borderId="0" xfId="0" applyFont="1"/>
    <xf numFmtId="3" fontId="25" fillId="0" borderId="0" xfId="0" applyNumberFormat="1" applyFont="1"/>
    <xf numFmtId="3" fontId="26" fillId="0" borderId="0" xfId="0" applyNumberFormat="1" applyFont="1"/>
    <xf numFmtId="3" fontId="27" fillId="0" borderId="0" xfId="0" applyNumberFormat="1" applyFont="1"/>
    <xf numFmtId="3" fontId="28" fillId="0" borderId="0" xfId="0" applyNumberFormat="1" applyFont="1"/>
    <xf numFmtId="41" fontId="24" fillId="0" borderId="0" xfId="0" applyNumberFormat="1" applyFont="1"/>
    <xf numFmtId="3" fontId="23" fillId="0" borderId="0" xfId="0" applyNumberFormat="1" applyFont="1"/>
    <xf numFmtId="3" fontId="29" fillId="0" borderId="0" xfId="0" applyNumberFormat="1" applyFont="1" applyAlignment="1">
      <alignment horizontal="center" wrapText="1"/>
    </xf>
    <xf numFmtId="3" fontId="30" fillId="0" borderId="0" xfId="0" applyNumberFormat="1" applyFont="1"/>
    <xf numFmtId="3" fontId="17" fillId="0" borderId="0" xfId="0" applyNumberFormat="1" applyFont="1" applyAlignment="1">
      <alignment horizontal="center" wrapText="1"/>
    </xf>
    <xf numFmtId="164" fontId="2" fillId="0" borderId="0" xfId="0" applyNumberFormat="1" applyFont="1"/>
    <xf numFmtId="0" fontId="31" fillId="0" borderId="0" xfId="0" applyFont="1"/>
    <xf numFmtId="0" fontId="32" fillId="0" borderId="0" xfId="0" applyFont="1"/>
    <xf numFmtId="0" fontId="31" fillId="2" borderId="1" xfId="0" applyFont="1" applyFill="1" applyBorder="1"/>
    <xf numFmtId="0" fontId="31" fillId="2" borderId="2" xfId="0" applyFont="1" applyFill="1" applyBorder="1" applyAlignment="1">
      <alignment horizontal="center"/>
    </xf>
    <xf numFmtId="0" fontId="31" fillId="2" borderId="3" xfId="0" applyFont="1" applyFill="1" applyBorder="1" applyAlignment="1">
      <alignment horizontal="center"/>
    </xf>
    <xf numFmtId="0" fontId="32" fillId="0" borderId="4" xfId="0" applyFont="1" applyBorder="1"/>
    <xf numFmtId="6" fontId="32" fillId="0" borderId="0" xfId="0" applyNumberFormat="1" applyFont="1"/>
    <xf numFmtId="9" fontId="32" fillId="0" borderId="5" xfId="0" applyNumberFormat="1" applyFont="1" applyBorder="1" applyAlignment="1">
      <alignment horizontal="center"/>
    </xf>
    <xf numFmtId="6" fontId="32" fillId="0" borderId="0" xfId="0" applyNumberFormat="1" applyFont="1" applyAlignment="1">
      <alignment horizontal="right"/>
    </xf>
    <xf numFmtId="0" fontId="32" fillId="0" borderId="5" xfId="0" applyFont="1" applyBorder="1" applyAlignment="1">
      <alignment horizontal="center"/>
    </xf>
    <xf numFmtId="0" fontId="32" fillId="0" borderId="6" xfId="0" applyFont="1" applyBorder="1" applyAlignment="1">
      <alignment horizontal="right"/>
    </xf>
    <xf numFmtId="166" fontId="32" fillId="0" borderId="7" xfId="0" applyNumberFormat="1" applyFont="1" applyBorder="1" applyAlignment="1">
      <alignment horizontal="right"/>
    </xf>
    <xf numFmtId="9" fontId="32" fillId="0" borderId="8" xfId="0" applyNumberFormat="1" applyFont="1" applyBorder="1" applyAlignment="1">
      <alignment horizontal="center"/>
    </xf>
    <xf numFmtId="166" fontId="32" fillId="0" borderId="0" xfId="0" applyNumberFormat="1" applyFont="1" applyAlignment="1">
      <alignment horizontal="right"/>
    </xf>
    <xf numFmtId="3" fontId="31" fillId="3" borderId="2" xfId="0" applyNumberFormat="1" applyFont="1" applyFill="1" applyBorder="1" applyAlignment="1">
      <alignment horizontal="right"/>
    </xf>
    <xf numFmtId="3" fontId="32" fillId="0" borderId="0" xfId="0" applyNumberFormat="1" applyFont="1"/>
    <xf numFmtId="3" fontId="32" fillId="0" borderId="0" xfId="0" applyNumberFormat="1" applyFont="1" applyAlignment="1">
      <alignment horizontal="right"/>
    </xf>
    <xf numFmtId="3" fontId="32" fillId="0" borderId="7" xfId="0" applyNumberFormat="1" applyFont="1" applyBorder="1"/>
    <xf numFmtId="3" fontId="32" fillId="0" borderId="9" xfId="0" applyNumberFormat="1" applyFont="1" applyBorder="1"/>
    <xf numFmtId="3" fontId="32" fillId="0" borderId="7" xfId="0" applyNumberFormat="1" applyFont="1" applyBorder="1" applyAlignment="1">
      <alignment horizontal="right"/>
    </xf>
    <xf numFmtId="166" fontId="12" fillId="0" borderId="0" xfId="0" applyNumberFormat="1" applyFont="1" applyAlignment="1">
      <alignment horizontal="right"/>
    </xf>
    <xf numFmtId="3" fontId="11" fillId="3" borderId="2" xfId="0" applyNumberFormat="1" applyFont="1" applyFill="1" applyBorder="1" applyAlignment="1">
      <alignment horizontal="right"/>
    </xf>
    <xf numFmtId="3" fontId="12" fillId="0" borderId="7" xfId="0" applyNumberFormat="1" applyFont="1" applyBorder="1"/>
    <xf numFmtId="3" fontId="12" fillId="0" borderId="9" xfId="0" applyNumberFormat="1" applyFont="1" applyBorder="1"/>
    <xf numFmtId="3" fontId="12" fillId="0" borderId="7" xfId="0" applyNumberFormat="1" applyFont="1" applyBorder="1" applyAlignment="1">
      <alignment horizontal="right"/>
    </xf>
    <xf numFmtId="6" fontId="12" fillId="0" borderId="0" xfId="0" applyNumberFormat="1" applyFont="1"/>
    <xf numFmtId="0" fontId="12" fillId="0" borderId="0" xfId="0" applyFont="1" applyAlignment="1">
      <alignment horizontal="right"/>
    </xf>
    <xf numFmtId="166" fontId="12" fillId="0" borderId="0" xfId="0" applyNumberFormat="1" applyFont="1"/>
    <xf numFmtId="166" fontId="12" fillId="0" borderId="7" xfId="0" applyNumberFormat="1" applyFont="1" applyBorder="1"/>
    <xf numFmtId="6" fontId="12" fillId="0" borderId="5" xfId="0" applyNumberFormat="1" applyFont="1" applyBorder="1" applyAlignment="1">
      <alignment horizontal="center"/>
    </xf>
    <xf numFmtId="0" fontId="32" fillId="0" borderId="4" xfId="0" applyFont="1" applyBorder="1" applyAlignment="1">
      <alignment horizontal="right"/>
    </xf>
    <xf numFmtId="6" fontId="32" fillId="0" borderId="7" xfId="0" applyNumberFormat="1" applyFont="1" applyBorder="1"/>
    <xf numFmtId="9" fontId="32" fillId="0" borderId="8" xfId="0" applyNumberFormat="1" applyFont="1" applyBorder="1"/>
    <xf numFmtId="0" fontId="32" fillId="0" borderId="0" xfId="0" applyFont="1" applyAlignment="1">
      <alignment horizontal="right"/>
    </xf>
    <xf numFmtId="9" fontId="32" fillId="0" borderId="0" xfId="0" applyNumberFormat="1" applyFont="1"/>
    <xf numFmtId="0" fontId="31" fillId="4" borderId="10" xfId="0" applyFont="1" applyFill="1" applyBorder="1"/>
    <xf numFmtId="0" fontId="32" fillId="4" borderId="11" xfId="0" applyFont="1" applyFill="1" applyBorder="1"/>
    <xf numFmtId="0" fontId="32" fillId="4" borderId="12" xfId="0" applyFont="1" applyFill="1" applyBorder="1"/>
    <xf numFmtId="0" fontId="32" fillId="0" borderId="22" xfId="0" applyFont="1" applyBorder="1" applyAlignment="1">
      <alignment horizontal="right"/>
    </xf>
    <xf numFmtId="6" fontId="32" fillId="0" borderId="21" xfId="0" applyNumberFormat="1" applyFont="1" applyBorder="1"/>
    <xf numFmtId="9" fontId="32" fillId="0" borderId="14" xfId="0" applyNumberFormat="1" applyFont="1" applyBorder="1"/>
    <xf numFmtId="9" fontId="32" fillId="0" borderId="5" xfId="0" applyNumberFormat="1" applyFont="1" applyBorder="1"/>
    <xf numFmtId="166" fontId="32" fillId="0" borderId="0" xfId="0" applyNumberFormat="1" applyFont="1"/>
    <xf numFmtId="166" fontId="32" fillId="0" borderId="7" xfId="0" applyNumberFormat="1" applyFont="1" applyBorder="1"/>
    <xf numFmtId="165" fontId="32" fillId="0" borderId="0" xfId="0" applyNumberFormat="1" applyFont="1"/>
    <xf numFmtId="3" fontId="31" fillId="2" borderId="2" xfId="0" applyNumberFormat="1" applyFont="1" applyFill="1" applyBorder="1" applyAlignment="1">
      <alignment horizontal="center"/>
    </xf>
    <xf numFmtId="9" fontId="31" fillId="2" borderId="13" xfId="0" applyNumberFormat="1" applyFont="1" applyFill="1" applyBorder="1" applyAlignment="1">
      <alignment horizontal="center"/>
    </xf>
    <xf numFmtId="9" fontId="32" fillId="0" borderId="5" xfId="0" applyNumberFormat="1" applyFont="1" applyBorder="1" applyAlignment="1">
      <alignment horizontal="right"/>
    </xf>
    <xf numFmtId="0" fontId="11" fillId="0" borderId="15" xfId="0" applyFont="1" applyBorder="1" applyAlignment="1">
      <alignment horizontal="center" wrapText="1"/>
    </xf>
    <xf numFmtId="10" fontId="32" fillId="0" borderId="0" xfId="0" applyNumberFormat="1" applyFont="1"/>
    <xf numFmtId="10" fontId="2" fillId="0" borderId="5" xfId="0" applyNumberFormat="1" applyFont="1" applyBorder="1"/>
    <xf numFmtId="10" fontId="2" fillId="0" borderId="8" xfId="0" applyNumberFormat="1" applyFont="1" applyBorder="1"/>
    <xf numFmtId="9" fontId="32" fillId="0" borderId="0" xfId="0" applyNumberFormat="1" applyFont="1" applyAlignment="1">
      <alignment horizontal="right"/>
    </xf>
    <xf numFmtId="166" fontId="32" fillId="0" borderId="5" xfId="0" applyNumberFormat="1" applyFont="1" applyBorder="1" applyAlignment="1">
      <alignment horizontal="right"/>
    </xf>
    <xf numFmtId="166" fontId="32" fillId="0" borderId="8" xfId="0" applyNumberFormat="1" applyFont="1" applyBorder="1"/>
    <xf numFmtId="3" fontId="18" fillId="0" borderId="0" xfId="0" applyNumberFormat="1" applyFont="1" applyAlignment="1">
      <alignment horizontal="right" wrapText="1"/>
    </xf>
    <xf numFmtId="3" fontId="29" fillId="0" borderId="0" xfId="0" applyNumberFormat="1" applyFont="1" applyAlignment="1">
      <alignment wrapText="1"/>
    </xf>
    <xf numFmtId="164" fontId="18" fillId="0" borderId="0" xfId="0" applyNumberFormat="1" applyFont="1"/>
    <xf numFmtId="38" fontId="24" fillId="0" borderId="0" xfId="0" applyNumberFormat="1" applyFont="1"/>
    <xf numFmtId="6" fontId="12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left" wrapText="1"/>
    </xf>
    <xf numFmtId="0" fontId="7" fillId="0" borderId="0" xfId="0" applyFont="1"/>
    <xf numFmtId="0" fontId="5" fillId="0" borderId="0" xfId="0" applyFont="1"/>
    <xf numFmtId="10" fontId="2" fillId="0" borderId="0" xfId="0" applyNumberFormat="1" applyFont="1" applyAlignment="1">
      <alignment horizontal="right"/>
    </xf>
    <xf numFmtId="0" fontId="8" fillId="0" borderId="0" xfId="0" applyFont="1" applyAlignment="1">
      <alignment horizontal="center"/>
    </xf>
    <xf numFmtId="2" fontId="8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right"/>
    </xf>
    <xf numFmtId="0" fontId="3" fillId="0" borderId="7" xfId="0" applyFont="1" applyBorder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left"/>
    </xf>
    <xf numFmtId="9" fontId="2" fillId="0" borderId="0" xfId="0" applyNumberFormat="1" applyFont="1" applyAlignment="1">
      <alignment wrapText="1"/>
    </xf>
    <xf numFmtId="0" fontId="2" fillId="0" borderId="0" xfId="0" applyFont="1" applyAlignment="1">
      <alignment horizontal="left"/>
    </xf>
    <xf numFmtId="9" fontId="2" fillId="0" borderId="7" xfId="0" applyNumberFormat="1" applyFont="1" applyBorder="1"/>
    <xf numFmtId="0" fontId="3" fillId="0" borderId="0" xfId="0" applyFont="1" applyAlignment="1">
      <alignment horizontal="left" vertical="top"/>
    </xf>
    <xf numFmtId="10" fontId="2" fillId="0" borderId="0" xfId="0" applyNumberFormat="1" applyFont="1" applyAlignment="1">
      <alignment horizontal="center"/>
    </xf>
    <xf numFmtId="9" fontId="3" fillId="0" borderId="13" xfId="0" applyNumberFormat="1" applyFont="1" applyBorder="1" applyAlignment="1">
      <alignment horizontal="center"/>
    </xf>
    <xf numFmtId="9" fontId="2" fillId="0" borderId="5" xfId="0" applyNumberFormat="1" applyFont="1" applyBorder="1"/>
    <xf numFmtId="9" fontId="2" fillId="0" borderId="8" xfId="0" applyNumberFormat="1" applyFont="1" applyBorder="1"/>
    <xf numFmtId="1" fontId="24" fillId="0" borderId="0" xfId="0" applyNumberFormat="1" applyFont="1"/>
    <xf numFmtId="0" fontId="33" fillId="0" borderId="0" xfId="0" applyFont="1" applyAlignment="1">
      <alignment horizontal="left"/>
    </xf>
    <xf numFmtId="3" fontId="3" fillId="2" borderId="3" xfId="0" applyNumberFormat="1" applyFont="1" applyFill="1" applyBorder="1" applyAlignment="1">
      <alignment horizontal="right"/>
    </xf>
    <xf numFmtId="0" fontId="34" fillId="0" borderId="0" xfId="0" applyFont="1"/>
    <xf numFmtId="0" fontId="3" fillId="0" borderId="0" xfId="0" applyFont="1" applyAlignment="1">
      <alignment horizontal="left"/>
    </xf>
    <xf numFmtId="3" fontId="35" fillId="0" borderId="0" xfId="0" applyNumberFormat="1" applyFont="1" applyAlignment="1">
      <alignment horizontal="center" wrapText="1"/>
    </xf>
    <xf numFmtId="0" fontId="33" fillId="0" borderId="0" xfId="0" applyFont="1"/>
    <xf numFmtId="0" fontId="2" fillId="0" borderId="0" xfId="0" applyFont="1" applyAlignment="1">
      <alignment horizontal="left" vertical="top"/>
    </xf>
    <xf numFmtId="3" fontId="2" fillId="5" borderId="0" xfId="0" applyNumberFormat="1" applyFont="1" applyFill="1"/>
    <xf numFmtId="0" fontId="3" fillId="2" borderId="23" xfId="0" applyFont="1" applyFill="1" applyBorder="1"/>
    <xf numFmtId="3" fontId="3" fillId="2" borderId="24" xfId="0" applyNumberFormat="1" applyFont="1" applyFill="1" applyBorder="1"/>
    <xf numFmtId="3" fontId="3" fillId="2" borderId="24" xfId="0" applyNumberFormat="1" applyFont="1" applyFill="1" applyBorder="1" applyAlignment="1">
      <alignment horizontal="right"/>
    </xf>
    <xf numFmtId="9" fontId="3" fillId="2" borderId="24" xfId="0" applyNumberFormat="1" applyFont="1" applyFill="1" applyBorder="1" applyAlignment="1">
      <alignment horizontal="center"/>
    </xf>
    <xf numFmtId="3" fontId="31" fillId="3" borderId="25" xfId="0" applyNumberFormat="1" applyFont="1" applyFill="1" applyBorder="1" applyAlignment="1">
      <alignment horizontal="right"/>
    </xf>
    <xf numFmtId="0" fontId="2" fillId="5" borderId="0" xfId="0" applyFont="1" applyFill="1"/>
    <xf numFmtId="3" fontId="36" fillId="0" borderId="0" xfId="0" applyNumberFormat="1" applyFont="1" applyAlignment="1">
      <alignment horizontal="center" wrapText="1"/>
    </xf>
    <xf numFmtId="0" fontId="3" fillId="0" borderId="1" xfId="0" applyFont="1" applyBorder="1"/>
    <xf numFmtId="3" fontId="3" fillId="0" borderId="2" xfId="0" applyNumberFormat="1" applyFont="1" applyBorder="1" applyAlignment="1">
      <alignment horizontal="right" wrapText="1"/>
    </xf>
    <xf numFmtId="3" fontId="3" fillId="0" borderId="3" xfId="0" applyNumberFormat="1" applyFont="1" applyBorder="1" applyAlignment="1">
      <alignment horizontal="center" wrapText="1"/>
    </xf>
    <xf numFmtId="0" fontId="31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3" fontId="32" fillId="0" borderId="16" xfId="0" applyNumberFormat="1" applyFont="1" applyBorder="1"/>
    <xf numFmtId="3" fontId="32" fillId="0" borderId="4" xfId="0" applyNumberFormat="1" applyFont="1" applyBorder="1"/>
    <xf numFmtId="3" fontId="32" fillId="0" borderId="4" xfId="0" applyNumberFormat="1" applyFont="1" applyBorder="1" applyAlignment="1">
      <alignment horizontal="right"/>
    </xf>
    <xf numFmtId="10" fontId="2" fillId="0" borderId="7" xfId="0" applyNumberFormat="1" applyFont="1" applyBorder="1" applyAlignment="1">
      <alignment horizontal="center"/>
    </xf>
    <xf numFmtId="166" fontId="32" fillId="0" borderId="6" xfId="0" applyNumberFormat="1" applyFont="1" applyBorder="1"/>
    <xf numFmtId="0" fontId="2" fillId="0" borderId="0" xfId="0" applyFont="1" applyAlignment="1">
      <alignment horizontal="center" wrapText="1"/>
    </xf>
    <xf numFmtId="6" fontId="3" fillId="0" borderId="0" xfId="0" applyNumberFormat="1" applyFont="1"/>
    <xf numFmtId="6" fontId="2" fillId="0" borderId="7" xfId="0" applyNumberFormat="1" applyFont="1" applyBorder="1"/>
    <xf numFmtId="168" fontId="2" fillId="0" borderId="0" xfId="0" applyNumberFormat="1" applyFont="1"/>
    <xf numFmtId="38" fontId="29" fillId="0" borderId="0" xfId="0" applyNumberFormat="1" applyFont="1" applyAlignment="1">
      <alignment horizontal="center" wrapText="1"/>
    </xf>
    <xf numFmtId="3" fontId="7" fillId="0" borderId="0" xfId="0" applyNumberFormat="1" applyFont="1"/>
    <xf numFmtId="3" fontId="7" fillId="0" borderId="0" xfId="0" applyNumberFormat="1" applyFont="1" applyAlignment="1">
      <alignment horizontal="right"/>
    </xf>
    <xf numFmtId="3" fontId="7" fillId="0" borderId="7" xfId="0" applyNumberFormat="1" applyFont="1" applyBorder="1"/>
    <xf numFmtId="169" fontId="24" fillId="0" borderId="0" xfId="1" applyNumberFormat="1" applyFont="1"/>
    <xf numFmtId="0" fontId="7" fillId="0" borderId="0" xfId="0" applyFont="1" applyAlignment="1">
      <alignment wrapText="1"/>
    </xf>
    <xf numFmtId="169" fontId="24" fillId="0" borderId="0" xfId="1" applyNumberFormat="1" applyFont="1" applyAlignment="1">
      <alignment horizontal="right"/>
    </xf>
    <xf numFmtId="5" fontId="32" fillId="5" borderId="0" xfId="0" applyNumberFormat="1" applyFont="1" applyFill="1"/>
    <xf numFmtId="9" fontId="32" fillId="0" borderId="0" xfId="2" applyFont="1"/>
    <xf numFmtId="166" fontId="7" fillId="0" borderId="5" xfId="0" applyNumberFormat="1" applyFont="1" applyBorder="1"/>
    <xf numFmtId="166" fontId="7" fillId="0" borderId="5" xfId="0" applyNumberFormat="1" applyFont="1" applyBorder="1" applyAlignment="1">
      <alignment horizontal="right"/>
    </xf>
    <xf numFmtId="166" fontId="7" fillId="0" borderId="8" xfId="0" applyNumberFormat="1" applyFont="1" applyBorder="1"/>
    <xf numFmtId="170" fontId="2" fillId="0" borderId="0" xfId="3" applyNumberFormat="1" applyFont="1"/>
    <xf numFmtId="170" fontId="2" fillId="0" borderId="7" xfId="3" applyNumberFormat="1" applyFont="1" applyBorder="1"/>
    <xf numFmtId="0" fontId="3" fillId="5" borderId="1" xfId="0" applyFont="1" applyFill="1" applyBorder="1"/>
    <xf numFmtId="0" fontId="31" fillId="5" borderId="15" xfId="0" applyFont="1" applyFill="1" applyBorder="1" applyAlignment="1">
      <alignment horizontal="center" wrapText="1"/>
    </xf>
    <xf numFmtId="0" fontId="11" fillId="5" borderId="15" xfId="0" applyFont="1" applyFill="1" applyBorder="1" applyAlignment="1">
      <alignment horizontal="center" wrapText="1"/>
    </xf>
    <xf numFmtId="0" fontId="2" fillId="5" borderId="4" xfId="0" applyFont="1" applyFill="1" applyBorder="1"/>
    <xf numFmtId="6" fontId="32" fillId="5" borderId="5" xfId="0" applyNumberFormat="1" applyFont="1" applyFill="1" applyBorder="1"/>
    <xf numFmtId="6" fontId="12" fillId="5" borderId="18" xfId="0" applyNumberFormat="1" applyFont="1" applyFill="1" applyBorder="1"/>
    <xf numFmtId="6" fontId="12" fillId="5" borderId="19" xfId="0" applyNumberFormat="1" applyFont="1" applyFill="1" applyBorder="1"/>
    <xf numFmtId="3" fontId="32" fillId="5" borderId="5" xfId="0" applyNumberFormat="1" applyFont="1" applyFill="1" applyBorder="1" applyAlignment="1">
      <alignment horizontal="right"/>
    </xf>
    <xf numFmtId="3" fontId="12" fillId="5" borderId="19" xfId="0" applyNumberFormat="1" applyFont="1" applyFill="1" applyBorder="1" applyAlignment="1">
      <alignment horizontal="right"/>
    </xf>
    <xf numFmtId="0" fontId="2" fillId="5" borderId="6" xfId="0" applyFont="1" applyFill="1" applyBorder="1"/>
    <xf numFmtId="6" fontId="32" fillId="5" borderId="8" xfId="0" applyNumberFormat="1" applyFont="1" applyFill="1" applyBorder="1"/>
    <xf numFmtId="6" fontId="12" fillId="5" borderId="20" xfId="0" applyNumberFormat="1" applyFont="1" applyFill="1" applyBorder="1"/>
    <xf numFmtId="10" fontId="32" fillId="5" borderId="0" xfId="0" applyNumberFormat="1" applyFont="1" applyFill="1"/>
    <xf numFmtId="3" fontId="32" fillId="5" borderId="0" xfId="0" applyNumberFormat="1" applyFont="1" applyFill="1" applyAlignment="1">
      <alignment horizontal="right"/>
    </xf>
    <xf numFmtId="10" fontId="32" fillId="5" borderId="7" xfId="0" applyNumberFormat="1" applyFont="1" applyFill="1" applyBorder="1"/>
    <xf numFmtId="3" fontId="32" fillId="5" borderId="0" xfId="0" applyNumberFormat="1" applyFont="1" applyFill="1"/>
    <xf numFmtId="0" fontId="3" fillId="5" borderId="3" xfId="0" applyFont="1" applyFill="1" applyBorder="1" applyAlignment="1">
      <alignment horizontal="right"/>
    </xf>
    <xf numFmtId="10" fontId="32" fillId="5" borderId="0" xfId="0" applyNumberFormat="1" applyFont="1" applyFill="1" applyAlignment="1">
      <alignment horizontal="right"/>
    </xf>
    <xf numFmtId="3" fontId="32" fillId="5" borderId="9" xfId="0" applyNumberFormat="1" applyFont="1" applyFill="1" applyBorder="1"/>
    <xf numFmtId="10" fontId="32" fillId="5" borderId="7" xfId="0" applyNumberFormat="1" applyFont="1" applyFill="1" applyBorder="1" applyAlignment="1">
      <alignment horizontal="right"/>
    </xf>
    <xf numFmtId="6" fontId="2" fillId="6" borderId="0" xfId="0" applyNumberFormat="1" applyFont="1" applyFill="1"/>
    <xf numFmtId="0" fontId="3" fillId="2" borderId="0" xfId="0" applyFont="1" applyFill="1" applyAlignment="1">
      <alignment horizontal="right"/>
    </xf>
    <xf numFmtId="10" fontId="2" fillId="0" borderId="0" xfId="0" applyNumberFormat="1" applyFont="1"/>
    <xf numFmtId="3" fontId="3" fillId="2" borderId="0" xfId="0" applyNumberFormat="1" applyFont="1" applyFill="1" applyAlignment="1">
      <alignment horizontal="right"/>
    </xf>
    <xf numFmtId="0" fontId="31" fillId="2" borderId="3" xfId="0" applyFont="1" applyFill="1" applyBorder="1" applyAlignment="1">
      <alignment horizontal="right"/>
    </xf>
    <xf numFmtId="10" fontId="32" fillId="0" borderId="7" xfId="0" applyNumberFormat="1" applyFont="1" applyBorder="1"/>
    <xf numFmtId="0" fontId="3" fillId="0" borderId="3" xfId="0" applyFont="1" applyBorder="1" applyAlignment="1">
      <alignment horizontal="right"/>
    </xf>
    <xf numFmtId="10" fontId="32" fillId="0" borderId="0" xfId="0" applyNumberFormat="1" applyFont="1" applyAlignment="1">
      <alignment horizontal="right"/>
    </xf>
    <xf numFmtId="10" fontId="32" fillId="0" borderId="5" xfId="0" applyNumberFormat="1" applyFont="1" applyBorder="1"/>
    <xf numFmtId="170" fontId="32" fillId="0" borderId="0" xfId="3" applyNumberFormat="1" applyFont="1" applyBorder="1"/>
    <xf numFmtId="3" fontId="32" fillId="0" borderId="5" xfId="0" applyNumberFormat="1" applyFont="1" applyBorder="1" applyAlignment="1">
      <alignment horizontal="right"/>
    </xf>
    <xf numFmtId="10" fontId="32" fillId="0" borderId="8" xfId="0" applyNumberFormat="1" applyFont="1" applyBorder="1"/>
    <xf numFmtId="0" fontId="38" fillId="0" borderId="0" xfId="0" applyFont="1" applyAlignment="1">
      <alignment vertical="center"/>
    </xf>
    <xf numFmtId="0" fontId="38" fillId="0" borderId="0" xfId="0" applyFont="1" applyAlignment="1">
      <alignment horizontal="right" vertical="center"/>
    </xf>
    <xf numFmtId="8" fontId="38" fillId="5" borderId="0" xfId="0" applyNumberFormat="1" applyFont="1" applyFill="1" applyAlignment="1">
      <alignment vertical="center"/>
    </xf>
    <xf numFmtId="8" fontId="38" fillId="0" borderId="0" xfId="0" applyNumberFormat="1" applyFont="1" applyAlignment="1">
      <alignment vertical="center"/>
    </xf>
    <xf numFmtId="0" fontId="39" fillId="0" borderId="0" xfId="0" applyFont="1" applyAlignment="1">
      <alignment vertical="center"/>
    </xf>
    <xf numFmtId="3" fontId="39" fillId="0" borderId="0" xfId="0" applyNumberFormat="1" applyFont="1" applyAlignment="1">
      <alignment vertical="center"/>
    </xf>
    <xf numFmtId="3" fontId="38" fillId="0" borderId="0" xfId="0" applyNumberFormat="1" applyFont="1" applyAlignment="1">
      <alignment vertical="center"/>
    </xf>
    <xf numFmtId="2" fontId="38" fillId="0" borderId="0" xfId="0" applyNumberFormat="1" applyFont="1" applyAlignment="1">
      <alignment vertical="center"/>
    </xf>
    <xf numFmtId="44" fontId="38" fillId="0" borderId="0" xfId="3" applyFont="1" applyAlignment="1">
      <alignment vertical="center"/>
    </xf>
    <xf numFmtId="171" fontId="38" fillId="0" borderId="0" xfId="0" applyNumberFormat="1" applyFont="1" applyAlignment="1">
      <alignment vertical="center"/>
    </xf>
    <xf numFmtId="4" fontId="38" fillId="0" borderId="0" xfId="0" applyNumberFormat="1" applyFont="1" applyAlignment="1">
      <alignment vertical="center"/>
    </xf>
    <xf numFmtId="0" fontId="40" fillId="0" borderId="0" xfId="0" applyFont="1" applyAlignment="1">
      <alignment vertical="center"/>
    </xf>
    <xf numFmtId="0" fontId="40" fillId="0" borderId="0" xfId="0" applyFont="1" applyAlignment="1">
      <alignment horizontal="right" vertical="center"/>
    </xf>
    <xf numFmtId="0" fontId="41" fillId="0" borderId="0" xfId="0" applyFont="1" applyAlignment="1">
      <alignment vertical="center"/>
    </xf>
    <xf numFmtId="0" fontId="41" fillId="0" borderId="0" xfId="0" applyFont="1" applyAlignment="1">
      <alignment horizontal="right" vertical="center"/>
    </xf>
    <xf numFmtId="10" fontId="38" fillId="5" borderId="0" xfId="0" applyNumberFormat="1" applyFont="1" applyFill="1" applyAlignment="1">
      <alignment vertical="center"/>
    </xf>
    <xf numFmtId="10" fontId="38" fillId="0" borderId="0" xfId="2" applyNumberFormat="1" applyFont="1" applyAlignment="1">
      <alignment vertical="center"/>
    </xf>
    <xf numFmtId="0" fontId="8" fillId="0" borderId="0" xfId="0" applyFont="1" applyAlignment="1">
      <alignment horizontal="left"/>
    </xf>
    <xf numFmtId="3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3"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574"/>
  <sheetViews>
    <sheetView showWhiteSpace="0" view="pageLayout" topLeftCell="A354" zoomScaleNormal="100" zoomScaleSheetLayoutView="95" workbookViewId="0">
      <selection activeCell="G355" sqref="G355"/>
    </sheetView>
  </sheetViews>
  <sheetFormatPr defaultColWidth="9" defaultRowHeight="12.75"/>
  <cols>
    <col min="1" max="1" width="11.625" style="3" customWidth="1"/>
    <col min="2" max="2" width="45.25" style="1" customWidth="1"/>
    <col min="3" max="3" width="14.375" style="52" bestFit="1" customWidth="1"/>
    <col min="4" max="4" width="12.25" style="55" customWidth="1"/>
    <col min="5" max="5" width="14.75" style="62" customWidth="1"/>
    <col min="6" max="6" width="17" style="62" customWidth="1"/>
    <col min="7" max="7" width="13.625" style="76" customWidth="1"/>
    <col min="8" max="16384" width="9" style="1"/>
  </cols>
  <sheetData>
    <row r="1" spans="1:9" ht="38.25">
      <c r="A1" s="149" t="s">
        <v>350</v>
      </c>
      <c r="B1" s="11" t="s">
        <v>0</v>
      </c>
      <c r="C1" s="85" t="s">
        <v>859</v>
      </c>
      <c r="D1" s="173" t="s">
        <v>896</v>
      </c>
      <c r="E1" s="87" t="s">
        <v>997</v>
      </c>
      <c r="F1" s="87" t="s">
        <v>995</v>
      </c>
      <c r="G1" s="183" t="s">
        <v>994</v>
      </c>
    </row>
    <row r="2" spans="1:9">
      <c r="A2" s="23">
        <v>3010</v>
      </c>
      <c r="B2" s="1" t="s">
        <v>1</v>
      </c>
      <c r="C2" s="76">
        <v>7411676</v>
      </c>
      <c r="D2" s="76">
        <v>7657759</v>
      </c>
      <c r="E2" s="61"/>
      <c r="F2" s="65">
        <v>0</v>
      </c>
      <c r="G2" s="76">
        <v>10945697</v>
      </c>
      <c r="H2" s="182" t="s">
        <v>1118</v>
      </c>
      <c r="I2" s="182"/>
    </row>
    <row r="3" spans="1:9">
      <c r="B3" s="11"/>
      <c r="C3" s="55"/>
      <c r="D3" s="76"/>
    </row>
    <row r="4" spans="1:9">
      <c r="C4" s="55"/>
      <c r="D4" s="76"/>
    </row>
    <row r="5" spans="1:9">
      <c r="B5" s="1" t="s">
        <v>350</v>
      </c>
      <c r="C5" s="55"/>
      <c r="D5" s="76"/>
    </row>
    <row r="6" spans="1:9" ht="38.25">
      <c r="A6" s="23" t="s">
        <v>109</v>
      </c>
      <c r="B6" s="11" t="s">
        <v>0</v>
      </c>
      <c r="C6" s="85" t="str">
        <f>C1</f>
        <v>Fiscal Yr                      2024-25</v>
      </c>
      <c r="D6" s="173" t="str">
        <f>D1</f>
        <v>Fiscal Yr                      2025-26</v>
      </c>
      <c r="E6" s="87" t="str">
        <f t="shared" ref="E6:F6" si="0">E1</f>
        <v>Current FY               Actual @ Jan'26</v>
      </c>
      <c r="F6" s="87" t="str">
        <f t="shared" si="0"/>
        <v>Current FY               Actual % Expended @ 7mo of Year</v>
      </c>
      <c r="G6" s="183" t="str">
        <f>G1</f>
        <v>Fiscal Yr                      2026-27</v>
      </c>
    </row>
    <row r="7" spans="1:9">
      <c r="A7" s="23">
        <v>3020</v>
      </c>
      <c r="B7" s="1" t="s">
        <v>2</v>
      </c>
      <c r="C7" s="76">
        <v>1499504</v>
      </c>
      <c r="D7" s="76">
        <v>1533207</v>
      </c>
      <c r="F7" s="146" t="e">
        <f>E7/#REF!</f>
        <v>#REF!</v>
      </c>
      <c r="G7" s="76">
        <v>1495012</v>
      </c>
      <c r="H7" s="182" t="s">
        <v>1119</v>
      </c>
      <c r="I7" s="182"/>
    </row>
    <row r="8" spans="1:9">
      <c r="B8" s="11"/>
      <c r="C8" s="55"/>
      <c r="D8" s="76"/>
    </row>
    <row r="9" spans="1:9">
      <c r="C9" s="55"/>
      <c r="D9" s="76"/>
    </row>
    <row r="10" spans="1:9">
      <c r="C10" s="55"/>
      <c r="D10" s="76"/>
    </row>
    <row r="11" spans="1:9" ht="38.25">
      <c r="A11" s="23" t="s">
        <v>109</v>
      </c>
      <c r="B11" s="11" t="s">
        <v>0</v>
      </c>
      <c r="C11" s="85" t="str">
        <f>C1</f>
        <v>Fiscal Yr                      2024-25</v>
      </c>
      <c r="D11" s="173" t="str">
        <f>D1</f>
        <v>Fiscal Yr                      2025-26</v>
      </c>
      <c r="E11" s="87" t="str">
        <f t="shared" ref="E11:F11" si="1">E1</f>
        <v>Current FY               Actual @ Jan'26</v>
      </c>
      <c r="F11" s="87" t="str">
        <f t="shared" si="1"/>
        <v>Current FY               Actual % Expended @ 7mo of Year</v>
      </c>
      <c r="G11" s="183" t="str">
        <f>G1</f>
        <v>Fiscal Yr                      2026-27</v>
      </c>
    </row>
    <row r="12" spans="1:9">
      <c r="A12" s="23">
        <v>3040</v>
      </c>
      <c r="B12" s="1" t="s">
        <v>3</v>
      </c>
      <c r="C12" s="76">
        <v>44402</v>
      </c>
      <c r="D12" s="76">
        <v>46181</v>
      </c>
      <c r="E12" s="62">
        <v>0</v>
      </c>
      <c r="F12" s="146" t="e">
        <f>E12/#REF!</f>
        <v>#REF!</v>
      </c>
      <c r="G12" s="76">
        <v>68354</v>
      </c>
    </row>
    <row r="13" spans="1:9">
      <c r="B13" s="11"/>
      <c r="C13" s="55"/>
      <c r="D13" s="76"/>
    </row>
    <row r="14" spans="1:9">
      <c r="C14" s="55"/>
      <c r="D14" s="76"/>
    </row>
    <row r="15" spans="1:9" ht="38.25">
      <c r="A15" s="23" t="s">
        <v>109</v>
      </c>
      <c r="B15" s="11" t="s">
        <v>0</v>
      </c>
      <c r="C15" s="85" t="str">
        <f>C1</f>
        <v>Fiscal Yr                      2024-25</v>
      </c>
      <c r="D15" s="173" t="str">
        <f>D1</f>
        <v>Fiscal Yr                      2025-26</v>
      </c>
      <c r="E15" s="87" t="str">
        <f t="shared" ref="E15:F15" si="2">E1</f>
        <v>Current FY               Actual @ Jan'26</v>
      </c>
      <c r="F15" s="87" t="str">
        <f t="shared" si="2"/>
        <v>Current FY               Actual % Expended @ 7mo of Year</v>
      </c>
      <c r="G15" s="183" t="str">
        <f>G1</f>
        <v>Fiscal Yr                      2026-27</v>
      </c>
    </row>
    <row r="16" spans="1:9">
      <c r="A16" s="23">
        <v>3050</v>
      </c>
      <c r="B16" s="1" t="s">
        <v>4</v>
      </c>
      <c r="C16" s="77">
        <v>333018</v>
      </c>
      <c r="D16" s="76">
        <v>346356</v>
      </c>
      <c r="F16" s="146"/>
      <c r="G16" s="76">
        <v>0</v>
      </c>
      <c r="H16" s="182" t="s">
        <v>1091</v>
      </c>
    </row>
    <row r="17" spans="1:8">
      <c r="B17" s="11"/>
      <c r="C17" s="55"/>
      <c r="D17" s="77"/>
      <c r="G17" s="77"/>
    </row>
    <row r="18" spans="1:8">
      <c r="C18" s="55"/>
      <c r="D18" s="77"/>
      <c r="G18" s="77"/>
    </row>
    <row r="19" spans="1:8">
      <c r="C19" s="56"/>
      <c r="D19" s="76"/>
    </row>
    <row r="20" spans="1:8" ht="38.25">
      <c r="A20" s="23" t="s">
        <v>109</v>
      </c>
      <c r="B20" s="11" t="s">
        <v>0</v>
      </c>
      <c r="C20" s="85" t="str">
        <f>C1</f>
        <v>Fiscal Yr                      2024-25</v>
      </c>
      <c r="D20" s="173" t="str">
        <f>D1</f>
        <v>Fiscal Yr                      2025-26</v>
      </c>
      <c r="E20" s="87" t="str">
        <f t="shared" ref="E20:F20" si="3">E1</f>
        <v>Current FY               Actual @ Jan'26</v>
      </c>
      <c r="F20" s="87" t="str">
        <f t="shared" si="3"/>
        <v>Current FY               Actual % Expended @ 7mo of Year</v>
      </c>
      <c r="G20" s="183" t="str">
        <f>G1</f>
        <v>Fiscal Yr                      2026-27</v>
      </c>
    </row>
    <row r="21" spans="1:8">
      <c r="A21" s="23">
        <v>3085</v>
      </c>
      <c r="B21" s="1" t="s">
        <v>5</v>
      </c>
      <c r="C21" s="76">
        <v>0</v>
      </c>
      <c r="D21" s="76">
        <v>0</v>
      </c>
      <c r="F21" s="146" t="e">
        <f>E21/#REF!</f>
        <v>#REF!</v>
      </c>
      <c r="G21" s="76">
        <v>0</v>
      </c>
      <c r="H21" s="1" t="s">
        <v>818</v>
      </c>
    </row>
    <row r="22" spans="1:8">
      <c r="C22" s="55"/>
      <c r="D22" s="76"/>
    </row>
    <row r="23" spans="1:8">
      <c r="C23" s="55"/>
      <c r="D23" s="76"/>
    </row>
    <row r="24" spans="1:8">
      <c r="C24" s="55"/>
      <c r="D24" s="76"/>
    </row>
    <row r="25" spans="1:8" ht="38.25">
      <c r="A25" s="23" t="s">
        <v>109</v>
      </c>
      <c r="B25" s="11" t="s">
        <v>0</v>
      </c>
      <c r="C25" s="85" t="str">
        <f>C1</f>
        <v>Fiscal Yr                      2024-25</v>
      </c>
      <c r="D25" s="173" t="str">
        <f>D1</f>
        <v>Fiscal Yr                      2025-26</v>
      </c>
      <c r="E25" s="87" t="str">
        <f t="shared" ref="E25:F25" si="4">E1</f>
        <v>Current FY               Actual @ Jan'26</v>
      </c>
      <c r="F25" s="87" t="str">
        <f t="shared" si="4"/>
        <v>Current FY               Actual % Expended @ 7mo of Year</v>
      </c>
      <c r="G25" s="183" t="str">
        <f>G1</f>
        <v>Fiscal Yr                      2026-27</v>
      </c>
    </row>
    <row r="26" spans="1:8">
      <c r="A26" s="23">
        <v>3090</v>
      </c>
      <c r="B26" s="1" t="s">
        <v>6</v>
      </c>
      <c r="C26" s="76">
        <v>0</v>
      </c>
      <c r="D26" s="76">
        <v>0</v>
      </c>
      <c r="F26" s="146" t="e">
        <f>E26/#REF!</f>
        <v>#REF!</v>
      </c>
      <c r="G26" s="76">
        <v>0</v>
      </c>
      <c r="H26" s="1" t="s">
        <v>818</v>
      </c>
    </row>
    <row r="27" spans="1:8">
      <c r="C27" s="86"/>
      <c r="D27" s="76"/>
    </row>
    <row r="28" spans="1:8">
      <c r="C28" s="86"/>
      <c r="D28" s="76"/>
    </row>
    <row r="29" spans="1:8">
      <c r="C29" s="86"/>
      <c r="D29" s="76"/>
    </row>
    <row r="30" spans="1:8" ht="38.25">
      <c r="A30" s="23" t="s">
        <v>109</v>
      </c>
      <c r="B30" s="11" t="s">
        <v>0</v>
      </c>
      <c r="C30" s="85" t="str">
        <f>C1</f>
        <v>Fiscal Yr                      2024-25</v>
      </c>
      <c r="D30" s="173" t="str">
        <f>D1</f>
        <v>Fiscal Yr                      2025-26</v>
      </c>
      <c r="E30" s="87" t="str">
        <f t="shared" ref="E30:F30" si="5">E1</f>
        <v>Current FY               Actual @ Jan'26</v>
      </c>
      <c r="F30" s="87" t="str">
        <f t="shared" si="5"/>
        <v>Current FY               Actual % Expended @ 7mo of Year</v>
      </c>
      <c r="G30" s="183" t="str">
        <f>G1</f>
        <v>Fiscal Yr                      2026-27</v>
      </c>
    </row>
    <row r="31" spans="1:8">
      <c r="A31" s="23">
        <v>3110</v>
      </c>
      <c r="B31" s="1" t="s">
        <v>7</v>
      </c>
      <c r="C31" s="76">
        <v>45000</v>
      </c>
      <c r="D31" s="76">
        <v>35000</v>
      </c>
      <c r="F31" s="146" t="e">
        <f>E31/#REF!</f>
        <v>#REF!</v>
      </c>
      <c r="G31" s="76">
        <v>35000</v>
      </c>
    </row>
    <row r="32" spans="1:8">
      <c r="C32" s="86"/>
      <c r="D32" s="76"/>
    </row>
    <row r="33" spans="1:8">
      <c r="C33" s="86"/>
      <c r="D33" s="76"/>
    </row>
    <row r="34" spans="1:8">
      <c r="C34" s="86"/>
      <c r="D34" s="76"/>
    </row>
    <row r="35" spans="1:8" ht="38.25">
      <c r="A35" s="23" t="s">
        <v>109</v>
      </c>
      <c r="B35" s="11" t="s">
        <v>0</v>
      </c>
      <c r="C35" s="85" t="str">
        <f>C1</f>
        <v>Fiscal Yr                      2024-25</v>
      </c>
      <c r="D35" s="173" t="str">
        <f>D1</f>
        <v>Fiscal Yr                      2025-26</v>
      </c>
      <c r="E35" s="87" t="str">
        <f t="shared" ref="E35:F35" si="6">E1</f>
        <v>Current FY               Actual @ Jan'26</v>
      </c>
      <c r="F35" s="87" t="str">
        <f t="shared" si="6"/>
        <v>Current FY               Actual % Expended @ 7mo of Year</v>
      </c>
      <c r="G35" s="183" t="str">
        <f>G1</f>
        <v>Fiscal Yr                      2026-27</v>
      </c>
    </row>
    <row r="36" spans="1:8">
      <c r="A36" s="23">
        <v>3130</v>
      </c>
      <c r="B36" s="1" t="s">
        <v>8</v>
      </c>
      <c r="C36" s="86">
        <v>0</v>
      </c>
      <c r="D36" s="76">
        <v>600</v>
      </c>
      <c r="E36" s="62">
        <v>0</v>
      </c>
      <c r="F36" s="146">
        <v>0</v>
      </c>
      <c r="G36" s="76">
        <v>0</v>
      </c>
    </row>
    <row r="37" spans="1:8">
      <c r="C37" s="86"/>
      <c r="D37" s="76"/>
    </row>
    <row r="38" spans="1:8">
      <c r="C38" s="86"/>
      <c r="D38" s="76"/>
    </row>
    <row r="39" spans="1:8">
      <c r="C39" s="86"/>
      <c r="D39" s="76"/>
    </row>
    <row r="40" spans="1:8" ht="38.25">
      <c r="A40" s="23" t="s">
        <v>109</v>
      </c>
      <c r="B40" s="11" t="s">
        <v>0</v>
      </c>
      <c r="C40" s="85" t="str">
        <f>C1</f>
        <v>Fiscal Yr                      2024-25</v>
      </c>
      <c r="D40" s="173" t="str">
        <f>D1</f>
        <v>Fiscal Yr                      2025-26</v>
      </c>
      <c r="E40" s="87" t="str">
        <f t="shared" ref="E40:F40" si="7">E1</f>
        <v>Current FY               Actual @ Jan'26</v>
      </c>
      <c r="F40" s="87" t="str">
        <f t="shared" si="7"/>
        <v>Current FY               Actual % Expended @ 7mo of Year</v>
      </c>
      <c r="G40" s="183" t="str">
        <f>G1</f>
        <v>Fiscal Yr                      2026-27</v>
      </c>
    </row>
    <row r="41" spans="1:8">
      <c r="A41" s="23">
        <v>3140</v>
      </c>
      <c r="B41" s="1" t="s">
        <v>358</v>
      </c>
      <c r="C41" s="76">
        <v>51402</v>
      </c>
      <c r="D41" s="76">
        <v>32000</v>
      </c>
      <c r="F41" s="146">
        <v>0</v>
      </c>
      <c r="G41" s="76">
        <v>100000</v>
      </c>
      <c r="H41" s="1" t="s">
        <v>1099</v>
      </c>
    </row>
    <row r="42" spans="1:8">
      <c r="A42" s="23"/>
      <c r="C42" s="55"/>
      <c r="D42" s="76"/>
    </row>
    <row r="43" spans="1:8">
      <c r="A43" s="23"/>
      <c r="C43" s="55"/>
      <c r="D43" s="76"/>
    </row>
    <row r="44" spans="1:8">
      <c r="A44" s="23"/>
      <c r="C44" s="55"/>
      <c r="D44" s="76"/>
    </row>
    <row r="45" spans="1:8" ht="38.25">
      <c r="A45" s="23" t="s">
        <v>109</v>
      </c>
      <c r="B45" s="11" t="s">
        <v>0</v>
      </c>
      <c r="C45" s="85" t="str">
        <f>C1</f>
        <v>Fiscal Yr                      2024-25</v>
      </c>
      <c r="D45" s="173" t="str">
        <f>D1</f>
        <v>Fiscal Yr                      2025-26</v>
      </c>
      <c r="E45" s="87" t="str">
        <f t="shared" ref="E45:F45" si="8">E1</f>
        <v>Current FY               Actual @ Jan'26</v>
      </c>
      <c r="F45" s="87" t="str">
        <f t="shared" si="8"/>
        <v>Current FY               Actual % Expended @ 7mo of Year</v>
      </c>
      <c r="G45" s="183" t="str">
        <f>G1</f>
        <v>Fiscal Yr                      2026-27</v>
      </c>
    </row>
    <row r="46" spans="1:8">
      <c r="A46" s="3">
        <v>3145</v>
      </c>
      <c r="B46" s="1" t="s">
        <v>529</v>
      </c>
      <c r="C46" s="76">
        <v>29664</v>
      </c>
      <c r="D46" s="76">
        <v>20000</v>
      </c>
      <c r="F46" s="146" t="e">
        <f>E46/#REF!</f>
        <v>#REF!</v>
      </c>
      <c r="G46" s="76">
        <v>60000</v>
      </c>
      <c r="H46" s="1" t="s">
        <v>1099</v>
      </c>
    </row>
    <row r="47" spans="1:8">
      <c r="A47" s="23"/>
      <c r="C47" s="55"/>
      <c r="D47" s="76"/>
    </row>
    <row r="48" spans="1:8">
      <c r="A48" s="23"/>
      <c r="C48" s="55"/>
      <c r="D48" s="76"/>
    </row>
    <row r="49" spans="1:8">
      <c r="C49" s="55"/>
      <c r="D49" s="76"/>
    </row>
    <row r="50" spans="1:8" ht="38.25">
      <c r="A50" s="23" t="s">
        <v>109</v>
      </c>
      <c r="B50" s="11" t="s">
        <v>0</v>
      </c>
      <c r="C50" s="85" t="str">
        <f>C1</f>
        <v>Fiscal Yr                      2024-25</v>
      </c>
      <c r="D50" s="173" t="str">
        <f>D1</f>
        <v>Fiscal Yr                      2025-26</v>
      </c>
      <c r="E50" s="87" t="str">
        <f t="shared" ref="E50:F50" si="9">E1</f>
        <v>Current FY               Actual @ Jan'26</v>
      </c>
      <c r="F50" s="87" t="str">
        <f t="shared" si="9"/>
        <v>Current FY               Actual % Expended @ 7mo of Year</v>
      </c>
      <c r="G50" s="183" t="str">
        <f>G1</f>
        <v>Fiscal Yr                      2026-27</v>
      </c>
    </row>
    <row r="51" spans="1:8">
      <c r="A51" s="23">
        <v>3150</v>
      </c>
      <c r="B51" s="1" t="s">
        <v>530</v>
      </c>
      <c r="C51" s="76">
        <v>79172</v>
      </c>
      <c r="D51" s="76">
        <v>50000</v>
      </c>
      <c r="F51" s="146" t="e">
        <f>E51/#REF!</f>
        <v>#REF!</v>
      </c>
      <c r="G51" s="76">
        <v>150000</v>
      </c>
      <c r="H51" s="1" t="s">
        <v>1099</v>
      </c>
    </row>
    <row r="52" spans="1:8" ht="13.7" customHeight="1">
      <c r="A52" s="23"/>
      <c r="C52" s="86" t="s">
        <v>350</v>
      </c>
      <c r="D52" s="76"/>
    </row>
    <row r="53" spans="1:8">
      <c r="A53" s="23"/>
      <c r="C53" s="86"/>
      <c r="D53" s="76"/>
    </row>
    <row r="54" spans="1:8">
      <c r="A54" s="23"/>
      <c r="C54" s="86"/>
      <c r="D54" s="76"/>
    </row>
    <row r="55" spans="1:8">
      <c r="A55" s="23"/>
      <c r="C55" s="86"/>
      <c r="D55" s="76"/>
    </row>
    <row r="56" spans="1:8" ht="38.25">
      <c r="A56" s="23" t="s">
        <v>109</v>
      </c>
      <c r="B56" s="11" t="s">
        <v>0</v>
      </c>
      <c r="C56" s="85" t="str">
        <f>C1</f>
        <v>Fiscal Yr                      2024-25</v>
      </c>
      <c r="D56" s="173" t="str">
        <f>D1</f>
        <v>Fiscal Yr                      2025-26</v>
      </c>
      <c r="E56" s="87" t="str">
        <f t="shared" ref="E56:F56" si="10">E1</f>
        <v>Current FY               Actual @ Jan'26</v>
      </c>
      <c r="F56" s="87" t="str">
        <f t="shared" si="10"/>
        <v>Current FY               Actual % Expended @ 7mo of Year</v>
      </c>
      <c r="G56" s="183" t="str">
        <f>G1</f>
        <v>Fiscal Yr                      2026-27</v>
      </c>
    </row>
    <row r="57" spans="1:8">
      <c r="A57" s="23">
        <v>3160</v>
      </c>
      <c r="B57" s="1" t="s">
        <v>475</v>
      </c>
      <c r="C57" s="86">
        <v>0</v>
      </c>
      <c r="D57" s="76">
        <v>0</v>
      </c>
      <c r="F57" s="146">
        <v>0</v>
      </c>
      <c r="G57" s="76">
        <v>0</v>
      </c>
    </row>
    <row r="58" spans="1:8">
      <c r="A58" s="23"/>
      <c r="C58" s="86"/>
      <c r="D58" s="76"/>
    </row>
    <row r="59" spans="1:8">
      <c r="A59" s="23"/>
      <c r="C59" s="86"/>
      <c r="D59" s="76"/>
    </row>
    <row r="60" spans="1:8">
      <c r="C60" s="86"/>
      <c r="D60" s="76"/>
    </row>
    <row r="61" spans="1:8" ht="38.25">
      <c r="A61" s="23" t="s">
        <v>109</v>
      </c>
      <c r="B61" s="11" t="s">
        <v>0</v>
      </c>
      <c r="C61" s="85" t="str">
        <f>C1</f>
        <v>Fiscal Yr                      2024-25</v>
      </c>
      <c r="D61" s="173" t="str">
        <f>D1</f>
        <v>Fiscal Yr                      2025-26</v>
      </c>
      <c r="E61" s="87" t="str">
        <f t="shared" ref="E61:F61" si="11">E1</f>
        <v>Current FY               Actual @ Jan'26</v>
      </c>
      <c r="F61" s="87" t="str">
        <f t="shared" si="11"/>
        <v>Current FY               Actual % Expended @ 7mo of Year</v>
      </c>
      <c r="G61" s="183" t="str">
        <f>G1</f>
        <v>Fiscal Yr                      2026-27</v>
      </c>
    </row>
    <row r="62" spans="1:8">
      <c r="A62" s="23">
        <v>3410</v>
      </c>
      <c r="B62" s="1" t="s">
        <v>9</v>
      </c>
      <c r="C62" s="86">
        <v>100</v>
      </c>
      <c r="D62" s="76">
        <v>12075</v>
      </c>
      <c r="E62" s="62">
        <v>0</v>
      </c>
      <c r="F62" s="146">
        <f>E62/C62</f>
        <v>0</v>
      </c>
      <c r="G62" s="76">
        <v>10000</v>
      </c>
    </row>
    <row r="63" spans="1:8">
      <c r="C63" s="86"/>
      <c r="D63" s="76"/>
    </row>
    <row r="64" spans="1:8">
      <c r="C64" s="86"/>
      <c r="D64" s="76"/>
    </row>
    <row r="65" spans="1:7">
      <c r="C65" s="86"/>
      <c r="D65" s="76"/>
    </row>
    <row r="66" spans="1:7">
      <c r="C66" s="86"/>
      <c r="D66" s="76"/>
    </row>
    <row r="67" spans="1:7" ht="38.25">
      <c r="A67" s="23" t="s">
        <v>109</v>
      </c>
      <c r="B67" s="11" t="s">
        <v>0</v>
      </c>
      <c r="C67" s="85" t="str">
        <f>C1</f>
        <v>Fiscal Yr                      2024-25</v>
      </c>
      <c r="D67" s="173" t="str">
        <f>D1</f>
        <v>Fiscal Yr                      2025-26</v>
      </c>
      <c r="E67" s="87" t="str">
        <f t="shared" ref="E67:F67" si="12">E1</f>
        <v>Current FY               Actual @ Jan'26</v>
      </c>
      <c r="F67" s="87" t="str">
        <f t="shared" si="12"/>
        <v>Current FY               Actual % Expended @ 7mo of Year</v>
      </c>
      <c r="G67" s="183" t="str">
        <f>G1</f>
        <v>Fiscal Yr                      2026-27</v>
      </c>
    </row>
    <row r="68" spans="1:7">
      <c r="A68" s="23">
        <v>3420</v>
      </c>
      <c r="B68" s="1" t="s">
        <v>10</v>
      </c>
      <c r="C68" s="76">
        <v>20000</v>
      </c>
      <c r="D68" s="76">
        <v>42500</v>
      </c>
      <c r="E68" s="62">
        <v>0</v>
      </c>
      <c r="F68" s="146">
        <v>0</v>
      </c>
      <c r="G68" s="76">
        <v>75000</v>
      </c>
    </row>
    <row r="69" spans="1:7">
      <c r="C69" s="55"/>
      <c r="D69" s="76"/>
    </row>
    <row r="70" spans="1:7">
      <c r="C70" s="55"/>
      <c r="D70" s="76"/>
    </row>
    <row r="71" spans="1:7">
      <c r="C71" s="55"/>
      <c r="D71" s="76"/>
    </row>
    <row r="72" spans="1:7" ht="38.25">
      <c r="A72" s="23" t="s">
        <v>109</v>
      </c>
      <c r="B72" s="11" t="s">
        <v>0</v>
      </c>
      <c r="C72" s="85" t="str">
        <f>C1</f>
        <v>Fiscal Yr                      2024-25</v>
      </c>
      <c r="D72" s="173" t="str">
        <f>D1</f>
        <v>Fiscal Yr                      2025-26</v>
      </c>
      <c r="E72" s="87" t="str">
        <f t="shared" ref="E72:F72" si="13">E1</f>
        <v>Current FY               Actual @ Jan'26</v>
      </c>
      <c r="F72" s="87" t="str">
        <f t="shared" si="13"/>
        <v>Current FY               Actual % Expended @ 7mo of Year</v>
      </c>
      <c r="G72" s="183" t="str">
        <f>G1</f>
        <v>Fiscal Yr                      2026-27</v>
      </c>
    </row>
    <row r="73" spans="1:7">
      <c r="A73" s="23">
        <v>3430</v>
      </c>
      <c r="B73" s="1" t="s">
        <v>11</v>
      </c>
      <c r="C73" s="76">
        <v>126517</v>
      </c>
      <c r="D73" s="76">
        <v>285498</v>
      </c>
      <c r="E73" s="62">
        <v>0</v>
      </c>
      <c r="F73" s="146">
        <v>0</v>
      </c>
      <c r="G73" s="76">
        <v>50000</v>
      </c>
    </row>
    <row r="74" spans="1:7">
      <c r="C74" s="55"/>
      <c r="D74" s="76"/>
      <c r="E74" s="62" t="s">
        <v>350</v>
      </c>
    </row>
    <row r="75" spans="1:7">
      <c r="C75" s="55"/>
      <c r="D75" s="76"/>
    </row>
    <row r="76" spans="1:7">
      <c r="A76" s="23"/>
      <c r="C76" s="55"/>
      <c r="D76" s="76"/>
    </row>
    <row r="77" spans="1:7" ht="38.25">
      <c r="A77" s="23" t="s">
        <v>577</v>
      </c>
      <c r="B77" s="11" t="s">
        <v>0</v>
      </c>
      <c r="C77" s="145" t="s">
        <v>1002</v>
      </c>
      <c r="D77" s="173" t="str">
        <f>D1</f>
        <v>Fiscal Yr                      2025-26</v>
      </c>
      <c r="E77" s="87" t="str">
        <f>E1</f>
        <v>Current FY               Actual @ Jan'26</v>
      </c>
      <c r="F77" s="87" t="str">
        <f>F1</f>
        <v>Current FY               Actual % Expended @ 7mo of Year</v>
      </c>
      <c r="G77" s="183" t="str">
        <f>G1</f>
        <v>Fiscal Yr                      2026-27</v>
      </c>
    </row>
    <row r="78" spans="1:7">
      <c r="A78" s="23">
        <v>3485</v>
      </c>
      <c r="B78" s="1" t="s">
        <v>593</v>
      </c>
      <c r="C78" s="76">
        <v>5500</v>
      </c>
      <c r="D78" s="76">
        <v>5500</v>
      </c>
      <c r="E78" s="62">
        <v>0</v>
      </c>
      <c r="F78" s="146" t="e">
        <f>E78/#REF!</f>
        <v>#REF!</v>
      </c>
      <c r="G78" s="76">
        <v>5500</v>
      </c>
    </row>
    <row r="79" spans="1:7">
      <c r="A79" s="23"/>
      <c r="C79" s="86"/>
      <c r="D79" s="76"/>
    </row>
    <row r="80" spans="1:7">
      <c r="A80" s="23"/>
      <c r="C80" s="86"/>
      <c r="D80" s="76"/>
    </row>
    <row r="81" spans="1:8">
      <c r="A81" s="23"/>
      <c r="C81" s="86"/>
      <c r="D81" s="76"/>
    </row>
    <row r="82" spans="1:8" ht="38.25">
      <c r="A82" s="23" t="s">
        <v>109</v>
      </c>
      <c r="B82" s="11" t="s">
        <v>0</v>
      </c>
      <c r="C82" s="85" t="str">
        <f>C1</f>
        <v>Fiscal Yr                      2024-25</v>
      </c>
      <c r="D82" s="173" t="str">
        <f>D1</f>
        <v>Fiscal Yr                      2025-26</v>
      </c>
      <c r="E82" s="87" t="str">
        <f t="shared" ref="E82:F82" si="14">E1</f>
        <v>Current FY               Actual @ Jan'26</v>
      </c>
      <c r="F82" s="87" t="str">
        <f t="shared" si="14"/>
        <v>Current FY               Actual % Expended @ 7mo of Year</v>
      </c>
      <c r="G82" s="183" t="str">
        <f>G1</f>
        <v>Fiscal Yr                      2026-27</v>
      </c>
    </row>
    <row r="83" spans="1:8">
      <c r="A83" s="23">
        <v>3490</v>
      </c>
      <c r="B83" s="1" t="s">
        <v>543</v>
      </c>
      <c r="C83" s="76">
        <v>0</v>
      </c>
      <c r="D83" s="76">
        <v>0</v>
      </c>
      <c r="E83" s="62">
        <v>0</v>
      </c>
      <c r="F83" s="146"/>
      <c r="G83" s="76">
        <v>0</v>
      </c>
      <c r="H83" s="1" t="s">
        <v>818</v>
      </c>
    </row>
    <row r="84" spans="1:8">
      <c r="A84" s="23"/>
      <c r="C84" s="86"/>
      <c r="D84" s="76"/>
    </row>
    <row r="85" spans="1:8">
      <c r="C85" s="86"/>
      <c r="D85" s="76" t="s">
        <v>568</v>
      </c>
      <c r="G85" s="76" t="s">
        <v>568</v>
      </c>
    </row>
    <row r="86" spans="1:8">
      <c r="C86" s="86"/>
      <c r="D86" s="76"/>
    </row>
    <row r="87" spans="1:8" ht="38.25">
      <c r="A87" s="23" t="s">
        <v>109</v>
      </c>
      <c r="B87" s="11" t="s">
        <v>0</v>
      </c>
      <c r="C87" s="85" t="str">
        <f>C1</f>
        <v>Fiscal Yr                      2024-25</v>
      </c>
      <c r="D87" s="173" t="str">
        <f>D1</f>
        <v>Fiscal Yr                      2025-26</v>
      </c>
      <c r="E87" s="87" t="str">
        <f t="shared" ref="E87:F87" si="15">E1</f>
        <v>Current FY               Actual @ Jan'26</v>
      </c>
      <c r="F87" s="87" t="str">
        <f t="shared" si="15"/>
        <v>Current FY               Actual % Expended @ 7mo of Year</v>
      </c>
      <c r="G87" s="183" t="str">
        <f>G1</f>
        <v>Fiscal Yr                      2026-27</v>
      </c>
    </row>
    <row r="88" spans="1:8">
      <c r="A88" s="23">
        <v>3510</v>
      </c>
      <c r="B88" s="1" t="s">
        <v>564</v>
      </c>
      <c r="C88" s="76">
        <v>2500</v>
      </c>
      <c r="D88" s="76">
        <v>3500</v>
      </c>
      <c r="E88" s="62">
        <v>0</v>
      </c>
      <c r="F88" s="146">
        <v>0</v>
      </c>
      <c r="G88" s="76">
        <v>3500</v>
      </c>
    </row>
    <row r="89" spans="1:8">
      <c r="C89" s="86"/>
      <c r="D89" s="76"/>
    </row>
    <row r="90" spans="1:8">
      <c r="C90" s="86"/>
      <c r="D90" s="76"/>
    </row>
    <row r="91" spans="1:8" ht="38.25">
      <c r="A91" s="23" t="s">
        <v>109</v>
      </c>
      <c r="B91" s="11" t="s">
        <v>0</v>
      </c>
      <c r="C91" s="85" t="str">
        <f>C1</f>
        <v>Fiscal Yr                      2024-25</v>
      </c>
      <c r="D91" s="173" t="str">
        <f>D1</f>
        <v>Fiscal Yr                      2025-26</v>
      </c>
      <c r="E91" s="87" t="str">
        <f t="shared" ref="E91:F91" si="16">E1</f>
        <v>Current FY               Actual @ Jan'26</v>
      </c>
      <c r="F91" s="87" t="str">
        <f t="shared" si="16"/>
        <v>Current FY               Actual % Expended @ 7mo of Year</v>
      </c>
      <c r="G91" s="183" t="str">
        <f>G1</f>
        <v>Fiscal Yr                      2026-27</v>
      </c>
    </row>
    <row r="92" spans="1:8">
      <c r="A92" s="23">
        <v>3515</v>
      </c>
      <c r="B92" s="1" t="s">
        <v>553</v>
      </c>
      <c r="C92" s="76">
        <v>3000</v>
      </c>
      <c r="D92" s="76">
        <v>0</v>
      </c>
      <c r="E92" s="62">
        <v>0</v>
      </c>
      <c r="F92" s="146">
        <v>0</v>
      </c>
      <c r="G92" s="76">
        <v>0</v>
      </c>
    </row>
    <row r="93" spans="1:8">
      <c r="B93" s="1" t="s">
        <v>982</v>
      </c>
      <c r="C93" s="55"/>
      <c r="D93" s="76"/>
    </row>
    <row r="94" spans="1:8">
      <c r="C94" s="55"/>
      <c r="D94" s="76"/>
    </row>
    <row r="95" spans="1:8">
      <c r="C95" s="55"/>
      <c r="D95" s="76"/>
    </row>
    <row r="96" spans="1:8" ht="38.25">
      <c r="A96" s="23" t="s">
        <v>109</v>
      </c>
      <c r="B96" s="11" t="s">
        <v>0</v>
      </c>
      <c r="C96" s="85" t="str">
        <f>C1</f>
        <v>Fiscal Yr                      2024-25</v>
      </c>
      <c r="D96" s="173" t="str">
        <f>D1</f>
        <v>Fiscal Yr                      2025-26</v>
      </c>
      <c r="E96" s="87" t="str">
        <f t="shared" ref="E96:F96" si="17">E1</f>
        <v>Current FY               Actual @ Jan'26</v>
      </c>
      <c r="F96" s="87" t="str">
        <f t="shared" si="17"/>
        <v>Current FY               Actual % Expended @ 7mo of Year</v>
      </c>
      <c r="G96" s="183" t="str">
        <f>G1</f>
        <v>Fiscal Yr                      2026-27</v>
      </c>
    </row>
    <row r="97" spans="1:16382">
      <c r="A97" s="23">
        <v>3520</v>
      </c>
      <c r="B97" s="1" t="s">
        <v>12</v>
      </c>
      <c r="C97" s="76">
        <v>4000</v>
      </c>
      <c r="D97" s="76">
        <v>6000</v>
      </c>
      <c r="E97" s="62">
        <v>0</v>
      </c>
      <c r="F97" s="146">
        <v>0</v>
      </c>
      <c r="G97" s="76">
        <v>6000</v>
      </c>
    </row>
    <row r="98" spans="1:16382">
      <c r="C98" s="86"/>
      <c r="D98" s="76" t="s">
        <v>350</v>
      </c>
      <c r="E98" s="62" t="s">
        <v>350</v>
      </c>
      <c r="G98" s="76" t="s">
        <v>350</v>
      </c>
    </row>
    <row r="99" spans="1:16382">
      <c r="C99" s="86"/>
      <c r="D99" s="76"/>
    </row>
    <row r="100" spans="1:16382" ht="38.25">
      <c r="A100" s="23" t="s">
        <v>109</v>
      </c>
      <c r="B100" s="11" t="s">
        <v>0</v>
      </c>
      <c r="C100" s="85" t="str">
        <f>C1</f>
        <v>Fiscal Yr                      2024-25</v>
      </c>
      <c r="D100" s="173" t="str">
        <f>D1</f>
        <v>Fiscal Yr                      2025-26</v>
      </c>
      <c r="E100" s="87" t="str">
        <f t="shared" ref="E100:F100" si="18">E1</f>
        <v>Current FY               Actual @ Jan'26</v>
      </c>
      <c r="F100" s="87" t="str">
        <f t="shared" si="18"/>
        <v>Current FY               Actual % Expended @ 7mo of Year</v>
      </c>
      <c r="G100" s="183" t="str">
        <f>G1</f>
        <v>Fiscal Yr                      2026-27</v>
      </c>
    </row>
    <row r="101" spans="1:16382">
      <c r="A101" s="23">
        <v>3610</v>
      </c>
      <c r="B101" s="1" t="s">
        <v>13</v>
      </c>
      <c r="C101" s="76">
        <v>1200000</v>
      </c>
      <c r="D101" s="76">
        <v>1250000</v>
      </c>
      <c r="E101" s="62">
        <v>0</v>
      </c>
      <c r="F101" s="146" t="e">
        <f>E101/#REF!</f>
        <v>#REF!</v>
      </c>
      <c r="G101" s="76">
        <v>1275000</v>
      </c>
    </row>
    <row r="102" spans="1:16382">
      <c r="C102" s="55"/>
      <c r="D102" s="76"/>
    </row>
    <row r="103" spans="1:16382">
      <c r="C103" s="55"/>
      <c r="D103" s="76"/>
    </row>
    <row r="104" spans="1:16382" ht="38.25">
      <c r="A104" s="23" t="s">
        <v>109</v>
      </c>
      <c r="B104" s="11" t="s">
        <v>0</v>
      </c>
      <c r="C104" s="85" t="str">
        <f>C1</f>
        <v>Fiscal Yr                      2024-25</v>
      </c>
      <c r="D104" s="173" t="str">
        <f>D1</f>
        <v>Fiscal Yr                      2025-26</v>
      </c>
      <c r="E104" s="87" t="str">
        <f t="shared" ref="E104:F104" si="19">E1</f>
        <v>Current FY               Actual @ Jan'26</v>
      </c>
      <c r="F104" s="87" t="str">
        <f t="shared" si="19"/>
        <v>Current FY               Actual % Expended @ 7mo of Year</v>
      </c>
      <c r="G104" s="183" t="str">
        <f>G1</f>
        <v>Fiscal Yr                      2026-27</v>
      </c>
      <c r="H104" s="11"/>
      <c r="I104" s="49"/>
      <c r="J104" s="54"/>
      <c r="K104" s="87"/>
      <c r="L104" s="87"/>
      <c r="M104" s="75"/>
      <c r="N104" s="85"/>
      <c r="O104" s="23"/>
      <c r="P104" s="11"/>
      <c r="Q104" s="49"/>
      <c r="R104" s="54"/>
      <c r="S104" s="87"/>
      <c r="T104" s="87"/>
      <c r="U104" s="75"/>
      <c r="V104" s="85"/>
      <c r="W104" s="23"/>
      <c r="X104" s="11"/>
      <c r="Y104" s="49"/>
      <c r="Z104" s="54"/>
      <c r="AA104" s="87"/>
      <c r="AB104" s="87"/>
      <c r="AC104" s="75"/>
      <c r="AD104" s="85"/>
      <c r="AE104" s="23"/>
      <c r="AF104" s="11"/>
      <c r="AG104" s="49"/>
      <c r="AH104" s="54"/>
      <c r="AI104" s="87"/>
      <c r="AJ104" s="87"/>
      <c r="AK104" s="75"/>
      <c r="AL104" s="85"/>
      <c r="AM104" s="23"/>
      <c r="AN104" s="11"/>
      <c r="AO104" s="49"/>
      <c r="AP104" s="54"/>
      <c r="AQ104" s="87"/>
      <c r="AR104" s="87"/>
      <c r="AS104" s="75"/>
      <c r="AT104" s="85"/>
      <c r="AU104" s="23"/>
      <c r="AV104" s="11"/>
      <c r="AW104" s="49"/>
      <c r="AX104" s="54"/>
      <c r="AY104" s="87"/>
      <c r="AZ104" s="87"/>
      <c r="BA104" s="75"/>
      <c r="BB104" s="85"/>
      <c r="BC104" s="23"/>
      <c r="BD104" s="11"/>
      <c r="BE104" s="49"/>
      <c r="BF104" s="54"/>
      <c r="BG104" s="87"/>
      <c r="BH104" s="87"/>
      <c r="BI104" s="75"/>
      <c r="BJ104" s="85"/>
      <c r="BK104" s="23"/>
      <c r="BL104" s="11"/>
      <c r="BM104" s="49"/>
      <c r="BN104" s="54"/>
      <c r="BO104" s="87"/>
      <c r="BP104" s="87"/>
      <c r="BQ104" s="75"/>
      <c r="BR104" s="85"/>
      <c r="BS104" s="23"/>
      <c r="BT104" s="11"/>
      <c r="BU104" s="49"/>
      <c r="BV104" s="54"/>
      <c r="BW104" s="87"/>
      <c r="BX104" s="87"/>
      <c r="BY104" s="75"/>
      <c r="BZ104" s="85"/>
      <c r="CA104" s="23"/>
      <c r="CB104" s="11"/>
      <c r="CC104" s="49"/>
      <c r="CD104" s="54"/>
      <c r="CE104" s="87"/>
      <c r="CF104" s="87"/>
      <c r="CG104" s="75"/>
      <c r="CH104" s="85"/>
      <c r="CI104" s="23"/>
      <c r="CJ104" s="11"/>
      <c r="CK104" s="49"/>
      <c r="CL104" s="54"/>
      <c r="CM104" s="87"/>
      <c r="CN104" s="87"/>
      <c r="CO104" s="75"/>
      <c r="CP104" s="85"/>
      <c r="CQ104" s="23"/>
      <c r="CR104" s="11"/>
      <c r="CS104" s="49"/>
      <c r="CT104" s="54"/>
      <c r="CU104" s="87"/>
      <c r="CV104" s="87"/>
      <c r="CW104" s="75"/>
      <c r="CX104" s="85"/>
      <c r="CY104" s="23"/>
      <c r="CZ104" s="11"/>
      <c r="DA104" s="49"/>
      <c r="DB104" s="54"/>
      <c r="DC104" s="87"/>
      <c r="DD104" s="87"/>
      <c r="DE104" s="75"/>
      <c r="DF104" s="85"/>
      <c r="DG104" s="23"/>
      <c r="DH104" s="11"/>
      <c r="DI104" s="49"/>
      <c r="DJ104" s="54"/>
      <c r="DK104" s="87"/>
      <c r="DL104" s="87"/>
      <c r="DM104" s="75"/>
      <c r="DN104" s="85"/>
      <c r="DO104" s="23"/>
      <c r="DP104" s="11"/>
      <c r="DQ104" s="49"/>
      <c r="DR104" s="54"/>
      <c r="DS104" s="87"/>
      <c r="DT104" s="87"/>
      <c r="DU104" s="75"/>
      <c r="DV104" s="85"/>
      <c r="DW104" s="23"/>
      <c r="DX104" s="11"/>
      <c r="DY104" s="49"/>
      <c r="DZ104" s="54"/>
      <c r="EA104" s="87"/>
      <c r="EB104" s="87"/>
      <c r="EC104" s="75"/>
      <c r="ED104" s="85"/>
      <c r="EE104" s="23"/>
      <c r="EF104" s="11"/>
      <c r="EG104" s="49"/>
      <c r="EH104" s="54"/>
      <c r="EI104" s="87"/>
      <c r="EJ104" s="87"/>
      <c r="EK104" s="75"/>
      <c r="EL104" s="85"/>
      <c r="EM104" s="23"/>
      <c r="EN104" s="11"/>
      <c r="EO104" s="49"/>
      <c r="EP104" s="54"/>
      <c r="EQ104" s="87"/>
      <c r="ER104" s="87"/>
      <c r="ES104" s="75"/>
      <c r="ET104" s="85"/>
      <c r="EU104" s="23"/>
      <c r="EV104" s="11"/>
      <c r="EW104" s="49"/>
      <c r="EX104" s="54"/>
      <c r="EY104" s="87"/>
      <c r="EZ104" s="87"/>
      <c r="FA104" s="75"/>
      <c r="FB104" s="85"/>
      <c r="FC104" s="23"/>
      <c r="FD104" s="11"/>
      <c r="FE104" s="49"/>
      <c r="FF104" s="54"/>
      <c r="FG104" s="87"/>
      <c r="FH104" s="87"/>
      <c r="FI104" s="75"/>
      <c r="FJ104" s="85"/>
      <c r="FK104" s="23"/>
      <c r="FL104" s="11"/>
      <c r="FM104" s="49"/>
      <c r="FN104" s="54"/>
      <c r="FO104" s="87"/>
      <c r="FP104" s="87"/>
      <c r="FQ104" s="75"/>
      <c r="FR104" s="85"/>
      <c r="FS104" s="23"/>
      <c r="FT104" s="11"/>
      <c r="FU104" s="49"/>
      <c r="FV104" s="54"/>
      <c r="FW104" s="87"/>
      <c r="FX104" s="87"/>
      <c r="FY104" s="75"/>
      <c r="FZ104" s="85"/>
      <c r="GA104" s="23"/>
      <c r="GB104" s="11"/>
      <c r="GC104" s="49"/>
      <c r="GD104" s="54"/>
      <c r="GE104" s="87"/>
      <c r="GF104" s="87"/>
      <c r="GG104" s="75"/>
      <c r="GH104" s="85"/>
      <c r="GI104" s="23"/>
      <c r="GJ104" s="11"/>
      <c r="GK104" s="49"/>
      <c r="GL104" s="54"/>
      <c r="GM104" s="87"/>
      <c r="GN104" s="87"/>
      <c r="GO104" s="75"/>
      <c r="GP104" s="85"/>
      <c r="GQ104" s="23"/>
      <c r="GR104" s="11"/>
      <c r="GS104" s="49"/>
      <c r="GT104" s="54"/>
      <c r="GU104" s="87"/>
      <c r="GV104" s="87"/>
      <c r="GW104" s="75"/>
      <c r="GX104" s="85"/>
      <c r="GY104" s="23"/>
      <c r="GZ104" s="11"/>
      <c r="HA104" s="49"/>
      <c r="HB104" s="54"/>
      <c r="HC104" s="87"/>
      <c r="HD104" s="87"/>
      <c r="HE104" s="75"/>
      <c r="HF104" s="85"/>
      <c r="HG104" s="23"/>
      <c r="HH104" s="11"/>
      <c r="HI104" s="49"/>
      <c r="HJ104" s="54"/>
      <c r="HK104" s="87"/>
      <c r="HL104" s="87"/>
      <c r="HM104" s="75"/>
      <c r="HN104" s="85"/>
      <c r="HO104" s="23"/>
      <c r="HP104" s="11"/>
      <c r="HQ104" s="49"/>
      <c r="HR104" s="54"/>
      <c r="HS104" s="87"/>
      <c r="HT104" s="87"/>
      <c r="HU104" s="75"/>
      <c r="HV104" s="85"/>
      <c r="HW104" s="23"/>
      <c r="HX104" s="11"/>
      <c r="HY104" s="49"/>
      <c r="HZ104" s="54"/>
      <c r="IA104" s="87"/>
      <c r="IB104" s="87"/>
      <c r="IC104" s="75"/>
      <c r="ID104" s="85"/>
      <c r="IE104" s="23"/>
      <c r="IF104" s="11"/>
      <c r="IG104" s="49"/>
      <c r="IH104" s="54"/>
      <c r="II104" s="87"/>
      <c r="IJ104" s="87"/>
      <c r="IK104" s="75"/>
      <c r="IL104" s="85"/>
      <c r="IM104" s="23"/>
      <c r="IN104" s="11"/>
      <c r="IO104" s="49"/>
      <c r="IP104" s="54"/>
      <c r="IQ104" s="87"/>
      <c r="IR104" s="87"/>
      <c r="IS104" s="75"/>
      <c r="IT104" s="85"/>
      <c r="IU104" s="23"/>
      <c r="IV104" s="11"/>
      <c r="IW104" s="49"/>
      <c r="IX104" s="54"/>
      <c r="IY104" s="87"/>
      <c r="IZ104" s="87"/>
      <c r="JA104" s="75"/>
      <c r="JB104" s="85"/>
      <c r="JC104" s="23"/>
      <c r="JD104" s="11"/>
      <c r="JE104" s="49"/>
      <c r="JF104" s="54"/>
      <c r="JG104" s="87"/>
      <c r="JH104" s="87"/>
      <c r="JI104" s="75"/>
      <c r="JJ104" s="85"/>
      <c r="JK104" s="23"/>
      <c r="JL104" s="11"/>
      <c r="JM104" s="49"/>
      <c r="JN104" s="54"/>
      <c r="JO104" s="87"/>
      <c r="JP104" s="87"/>
      <c r="JQ104" s="75"/>
      <c r="JR104" s="85"/>
      <c r="JS104" s="23"/>
      <c r="JT104" s="11"/>
      <c r="JU104" s="49"/>
      <c r="JV104" s="54"/>
      <c r="JW104" s="87"/>
      <c r="JX104" s="87"/>
      <c r="JY104" s="75"/>
      <c r="JZ104" s="85"/>
      <c r="KA104" s="23"/>
      <c r="KB104" s="11"/>
      <c r="KC104" s="49"/>
      <c r="KD104" s="54"/>
      <c r="KE104" s="87"/>
      <c r="KF104" s="87"/>
      <c r="KG104" s="75"/>
      <c r="KH104" s="85"/>
      <c r="KI104" s="23"/>
      <c r="KJ104" s="11"/>
      <c r="KK104" s="49"/>
      <c r="KL104" s="54"/>
      <c r="KM104" s="87"/>
      <c r="KN104" s="87"/>
      <c r="KO104" s="75"/>
      <c r="KP104" s="85"/>
      <c r="KQ104" s="23"/>
      <c r="KR104" s="11"/>
      <c r="KS104" s="49"/>
      <c r="KT104" s="54"/>
      <c r="KU104" s="87"/>
      <c r="KV104" s="87"/>
      <c r="KW104" s="75"/>
      <c r="KX104" s="85"/>
      <c r="KY104" s="23"/>
      <c r="KZ104" s="11"/>
      <c r="LA104" s="49"/>
      <c r="LB104" s="54"/>
      <c r="LC104" s="87"/>
      <c r="LD104" s="87"/>
      <c r="LE104" s="75"/>
      <c r="LF104" s="85"/>
      <c r="LG104" s="23"/>
      <c r="LH104" s="11"/>
      <c r="LI104" s="49"/>
      <c r="LJ104" s="54"/>
      <c r="LK104" s="87"/>
      <c r="LL104" s="87"/>
      <c r="LM104" s="75"/>
      <c r="LN104" s="85"/>
      <c r="LO104" s="23"/>
      <c r="LP104" s="11"/>
      <c r="LQ104" s="49"/>
      <c r="LR104" s="54"/>
      <c r="LS104" s="87"/>
      <c r="LT104" s="87"/>
      <c r="LU104" s="75"/>
      <c r="LV104" s="85"/>
      <c r="LW104" s="23"/>
      <c r="LX104" s="11"/>
      <c r="LY104" s="49"/>
      <c r="LZ104" s="54"/>
      <c r="MA104" s="87"/>
      <c r="MB104" s="87"/>
      <c r="MC104" s="75"/>
      <c r="MD104" s="85"/>
      <c r="ME104" s="23"/>
      <c r="MF104" s="11"/>
      <c r="MG104" s="49"/>
      <c r="MH104" s="54"/>
      <c r="MI104" s="87"/>
      <c r="MJ104" s="87"/>
      <c r="MK104" s="75"/>
      <c r="ML104" s="85"/>
      <c r="MM104" s="23"/>
      <c r="MN104" s="11"/>
      <c r="MO104" s="49"/>
      <c r="MP104" s="54"/>
      <c r="MQ104" s="87"/>
      <c r="MR104" s="87"/>
      <c r="MS104" s="75"/>
      <c r="MT104" s="85"/>
      <c r="MU104" s="23"/>
      <c r="MV104" s="11"/>
      <c r="MW104" s="49"/>
      <c r="MX104" s="54"/>
      <c r="MY104" s="87"/>
      <c r="MZ104" s="87"/>
      <c r="NA104" s="75"/>
      <c r="NB104" s="85"/>
      <c r="NC104" s="23"/>
      <c r="ND104" s="11"/>
      <c r="NE104" s="49"/>
      <c r="NF104" s="54"/>
      <c r="NG104" s="87"/>
      <c r="NH104" s="87"/>
      <c r="NI104" s="75"/>
      <c r="NJ104" s="85"/>
      <c r="NK104" s="23"/>
      <c r="NL104" s="11"/>
      <c r="NM104" s="49"/>
      <c r="NN104" s="54"/>
      <c r="NO104" s="87"/>
      <c r="NP104" s="87"/>
      <c r="NQ104" s="75"/>
      <c r="NR104" s="85"/>
      <c r="NS104" s="23"/>
      <c r="NT104" s="11"/>
      <c r="NU104" s="49"/>
      <c r="NV104" s="54"/>
      <c r="NW104" s="87"/>
      <c r="NX104" s="87"/>
      <c r="NY104" s="75"/>
      <c r="NZ104" s="85"/>
      <c r="OA104" s="23"/>
      <c r="OB104" s="11"/>
      <c r="OC104" s="49"/>
      <c r="OD104" s="54"/>
      <c r="OE104" s="87"/>
      <c r="OF104" s="87"/>
      <c r="OG104" s="75"/>
      <c r="OH104" s="85"/>
      <c r="OI104" s="23"/>
      <c r="OJ104" s="11"/>
      <c r="OK104" s="49"/>
      <c r="OL104" s="54"/>
      <c r="OM104" s="87"/>
      <c r="ON104" s="87"/>
      <c r="OO104" s="75"/>
      <c r="OP104" s="85"/>
      <c r="OQ104" s="23"/>
      <c r="OR104" s="11"/>
      <c r="OS104" s="49"/>
      <c r="OT104" s="54"/>
      <c r="OU104" s="87"/>
      <c r="OV104" s="87"/>
      <c r="OW104" s="75"/>
      <c r="OX104" s="85"/>
      <c r="OY104" s="23"/>
      <c r="OZ104" s="11"/>
      <c r="PA104" s="49"/>
      <c r="PB104" s="54"/>
      <c r="PC104" s="87"/>
      <c r="PD104" s="87"/>
      <c r="PE104" s="75"/>
      <c r="PF104" s="85"/>
      <c r="PG104" s="23"/>
      <c r="PH104" s="11"/>
      <c r="PI104" s="49"/>
      <c r="PJ104" s="54"/>
      <c r="PK104" s="87"/>
      <c r="PL104" s="87"/>
      <c r="PM104" s="75"/>
      <c r="PN104" s="85"/>
      <c r="PO104" s="23"/>
      <c r="PP104" s="11"/>
      <c r="PQ104" s="49"/>
      <c r="PR104" s="54"/>
      <c r="PS104" s="87"/>
      <c r="PT104" s="87"/>
      <c r="PU104" s="75"/>
      <c r="PV104" s="85"/>
      <c r="PW104" s="23"/>
      <c r="PX104" s="11"/>
      <c r="PY104" s="49"/>
      <c r="PZ104" s="54"/>
      <c r="QA104" s="87"/>
      <c r="QB104" s="87"/>
      <c r="QC104" s="75"/>
      <c r="QD104" s="85"/>
      <c r="QE104" s="23"/>
      <c r="QF104" s="11"/>
      <c r="QG104" s="49"/>
      <c r="QH104" s="54"/>
      <c r="QI104" s="87"/>
      <c r="QJ104" s="87"/>
      <c r="QK104" s="75"/>
      <c r="QL104" s="85"/>
      <c r="QM104" s="23"/>
      <c r="QN104" s="11"/>
      <c r="QO104" s="49"/>
      <c r="QP104" s="54"/>
      <c r="QQ104" s="87"/>
      <c r="QR104" s="87"/>
      <c r="QS104" s="75"/>
      <c r="QT104" s="85"/>
      <c r="QU104" s="23"/>
      <c r="QV104" s="11"/>
      <c r="QW104" s="49"/>
      <c r="QX104" s="54"/>
      <c r="QY104" s="87"/>
      <c r="QZ104" s="87"/>
      <c r="RA104" s="75"/>
      <c r="RB104" s="85"/>
      <c r="RC104" s="23"/>
      <c r="RD104" s="11"/>
      <c r="RE104" s="49"/>
      <c r="RF104" s="54"/>
      <c r="RG104" s="87"/>
      <c r="RH104" s="87"/>
      <c r="RI104" s="75"/>
      <c r="RJ104" s="85"/>
      <c r="RK104" s="23"/>
      <c r="RL104" s="11"/>
      <c r="RM104" s="49"/>
      <c r="RN104" s="54"/>
      <c r="RO104" s="87"/>
      <c r="RP104" s="87"/>
      <c r="RQ104" s="75"/>
      <c r="RR104" s="85"/>
      <c r="RS104" s="23"/>
      <c r="RT104" s="11"/>
      <c r="RU104" s="49"/>
      <c r="RV104" s="54"/>
      <c r="RW104" s="87"/>
      <c r="RX104" s="87"/>
      <c r="RY104" s="75"/>
      <c r="RZ104" s="85"/>
      <c r="SA104" s="23"/>
      <c r="SB104" s="11"/>
      <c r="SC104" s="49"/>
      <c r="SD104" s="54"/>
      <c r="SE104" s="87"/>
      <c r="SF104" s="87"/>
      <c r="SG104" s="75"/>
      <c r="SH104" s="85"/>
      <c r="SI104" s="23"/>
      <c r="SJ104" s="11"/>
      <c r="SK104" s="49"/>
      <c r="SL104" s="54"/>
      <c r="SM104" s="87"/>
      <c r="SN104" s="87"/>
      <c r="SO104" s="75"/>
      <c r="SP104" s="85"/>
      <c r="SQ104" s="23"/>
      <c r="SR104" s="11"/>
      <c r="SS104" s="49"/>
      <c r="ST104" s="54"/>
      <c r="SU104" s="87"/>
      <c r="SV104" s="87"/>
      <c r="SW104" s="75"/>
      <c r="SX104" s="85"/>
      <c r="SY104" s="23"/>
      <c r="SZ104" s="11"/>
      <c r="TA104" s="49"/>
      <c r="TB104" s="54"/>
      <c r="TC104" s="87"/>
      <c r="TD104" s="87"/>
      <c r="TE104" s="75"/>
      <c r="TF104" s="85"/>
      <c r="TG104" s="23"/>
      <c r="TH104" s="11"/>
      <c r="TI104" s="49"/>
      <c r="TJ104" s="54"/>
      <c r="TK104" s="87"/>
      <c r="TL104" s="87"/>
      <c r="TM104" s="75"/>
      <c r="TN104" s="85"/>
      <c r="TO104" s="23"/>
      <c r="TP104" s="11"/>
      <c r="TQ104" s="49"/>
      <c r="TR104" s="54"/>
      <c r="TS104" s="87"/>
      <c r="TT104" s="87"/>
      <c r="TU104" s="75"/>
      <c r="TV104" s="85"/>
      <c r="TW104" s="23"/>
      <c r="TX104" s="11"/>
      <c r="TY104" s="49"/>
      <c r="TZ104" s="54"/>
      <c r="UA104" s="87"/>
      <c r="UB104" s="87"/>
      <c r="UC104" s="75"/>
      <c r="UD104" s="85"/>
      <c r="UE104" s="23"/>
      <c r="UF104" s="11"/>
      <c r="UG104" s="49"/>
      <c r="UH104" s="54"/>
      <c r="UI104" s="87"/>
      <c r="UJ104" s="87"/>
      <c r="UK104" s="75"/>
      <c r="UL104" s="85"/>
      <c r="UM104" s="23"/>
      <c r="UN104" s="11"/>
      <c r="UO104" s="49"/>
      <c r="UP104" s="54"/>
      <c r="UQ104" s="87"/>
      <c r="UR104" s="87"/>
      <c r="US104" s="75"/>
      <c r="UT104" s="85"/>
      <c r="UU104" s="23"/>
      <c r="UV104" s="11"/>
      <c r="UW104" s="49"/>
      <c r="UX104" s="54"/>
      <c r="UY104" s="87"/>
      <c r="UZ104" s="87"/>
      <c r="VA104" s="75"/>
      <c r="VB104" s="85"/>
      <c r="VC104" s="23"/>
      <c r="VD104" s="11"/>
      <c r="VE104" s="49"/>
      <c r="VF104" s="54"/>
      <c r="VG104" s="87"/>
      <c r="VH104" s="87"/>
      <c r="VI104" s="75"/>
      <c r="VJ104" s="85"/>
      <c r="VK104" s="23"/>
      <c r="VL104" s="11"/>
      <c r="VM104" s="49"/>
      <c r="VN104" s="54"/>
      <c r="VO104" s="87"/>
      <c r="VP104" s="87"/>
      <c r="VQ104" s="75"/>
      <c r="VR104" s="85"/>
      <c r="VS104" s="23"/>
      <c r="VT104" s="11"/>
      <c r="VU104" s="49"/>
      <c r="VV104" s="54"/>
      <c r="VW104" s="87"/>
      <c r="VX104" s="87"/>
      <c r="VY104" s="75"/>
      <c r="VZ104" s="85"/>
      <c r="WA104" s="23"/>
      <c r="WB104" s="11"/>
      <c r="WC104" s="49"/>
      <c r="WD104" s="54"/>
      <c r="WE104" s="87"/>
      <c r="WF104" s="87"/>
      <c r="WG104" s="75"/>
      <c r="WH104" s="85"/>
      <c r="WI104" s="23"/>
      <c r="WJ104" s="11"/>
      <c r="WK104" s="49"/>
      <c r="WL104" s="54"/>
      <c r="WM104" s="87"/>
      <c r="WN104" s="87"/>
      <c r="WO104" s="75"/>
      <c r="WP104" s="85"/>
      <c r="WQ104" s="23"/>
      <c r="WR104" s="11"/>
      <c r="WS104" s="49"/>
      <c r="WT104" s="54"/>
      <c r="WU104" s="87"/>
      <c r="WV104" s="87"/>
      <c r="WW104" s="75"/>
      <c r="WX104" s="85"/>
      <c r="WY104" s="23"/>
      <c r="WZ104" s="11"/>
      <c r="XA104" s="49"/>
      <c r="XB104" s="54"/>
      <c r="XC104" s="87"/>
      <c r="XD104" s="87"/>
      <c r="XE104" s="75"/>
      <c r="XF104" s="85"/>
      <c r="XG104" s="23"/>
      <c r="XH104" s="11"/>
      <c r="XI104" s="49"/>
      <c r="XJ104" s="54"/>
      <c r="XK104" s="87"/>
      <c r="XL104" s="87"/>
      <c r="XM104" s="75"/>
      <c r="XN104" s="85"/>
      <c r="XO104" s="23"/>
      <c r="XP104" s="11"/>
      <c r="XQ104" s="49"/>
      <c r="XR104" s="54"/>
      <c r="XS104" s="87"/>
      <c r="XT104" s="87"/>
      <c r="XU104" s="75"/>
      <c r="XV104" s="85"/>
      <c r="XW104" s="23"/>
      <c r="XX104" s="11"/>
      <c r="XY104" s="49"/>
      <c r="XZ104" s="54"/>
      <c r="YA104" s="87"/>
      <c r="YB104" s="87"/>
      <c r="YC104" s="75"/>
      <c r="YD104" s="85"/>
      <c r="YE104" s="23"/>
      <c r="YF104" s="11"/>
      <c r="YG104" s="49"/>
      <c r="YH104" s="54"/>
      <c r="YI104" s="87"/>
      <c r="YJ104" s="87"/>
      <c r="YK104" s="75"/>
      <c r="YL104" s="85"/>
      <c r="YM104" s="23"/>
      <c r="YN104" s="11"/>
      <c r="YO104" s="49"/>
      <c r="YP104" s="54"/>
      <c r="YQ104" s="87"/>
      <c r="YR104" s="87"/>
      <c r="YS104" s="75"/>
      <c r="YT104" s="85"/>
      <c r="YU104" s="23"/>
      <c r="YV104" s="11"/>
      <c r="YW104" s="49"/>
      <c r="YX104" s="54"/>
      <c r="YY104" s="87"/>
      <c r="YZ104" s="87"/>
      <c r="ZA104" s="75"/>
      <c r="ZB104" s="85"/>
      <c r="ZC104" s="23"/>
      <c r="ZD104" s="11"/>
      <c r="ZE104" s="49"/>
      <c r="ZF104" s="54"/>
      <c r="ZG104" s="87"/>
      <c r="ZH104" s="87"/>
      <c r="ZI104" s="75"/>
      <c r="ZJ104" s="85"/>
      <c r="ZK104" s="23"/>
      <c r="ZL104" s="11"/>
      <c r="ZM104" s="49"/>
      <c r="ZN104" s="54"/>
      <c r="ZO104" s="87"/>
      <c r="ZP104" s="87"/>
      <c r="ZQ104" s="75"/>
      <c r="ZR104" s="85"/>
      <c r="ZS104" s="23"/>
      <c r="ZT104" s="11"/>
      <c r="ZU104" s="49"/>
      <c r="ZV104" s="54"/>
      <c r="ZW104" s="87"/>
      <c r="ZX104" s="87"/>
      <c r="ZY104" s="75"/>
      <c r="ZZ104" s="85"/>
      <c r="AAA104" s="23"/>
      <c r="AAB104" s="11"/>
      <c r="AAC104" s="49"/>
      <c r="AAD104" s="54"/>
      <c r="AAE104" s="87"/>
      <c r="AAF104" s="87"/>
      <c r="AAG104" s="75"/>
      <c r="AAH104" s="85"/>
      <c r="AAI104" s="23"/>
      <c r="AAJ104" s="11"/>
      <c r="AAK104" s="49"/>
      <c r="AAL104" s="54"/>
      <c r="AAM104" s="87"/>
      <c r="AAN104" s="87"/>
      <c r="AAO104" s="75"/>
      <c r="AAP104" s="85"/>
      <c r="AAQ104" s="23"/>
      <c r="AAR104" s="11"/>
      <c r="AAS104" s="49"/>
      <c r="AAT104" s="54"/>
      <c r="AAU104" s="87"/>
      <c r="AAV104" s="87"/>
      <c r="AAW104" s="75"/>
      <c r="AAX104" s="85"/>
      <c r="AAY104" s="23"/>
      <c r="AAZ104" s="11"/>
      <c r="ABA104" s="49"/>
      <c r="ABB104" s="54"/>
      <c r="ABC104" s="87"/>
      <c r="ABD104" s="87"/>
      <c r="ABE104" s="75"/>
      <c r="ABF104" s="85"/>
      <c r="ABG104" s="23"/>
      <c r="ABH104" s="11"/>
      <c r="ABI104" s="49"/>
      <c r="ABJ104" s="54"/>
      <c r="ABK104" s="87"/>
      <c r="ABL104" s="87"/>
      <c r="ABM104" s="75"/>
      <c r="ABN104" s="85"/>
      <c r="ABO104" s="23"/>
      <c r="ABP104" s="11"/>
      <c r="ABQ104" s="49"/>
      <c r="ABR104" s="54"/>
      <c r="ABS104" s="87"/>
      <c r="ABT104" s="87"/>
      <c r="ABU104" s="75"/>
      <c r="ABV104" s="85"/>
      <c r="ABW104" s="23"/>
      <c r="ABX104" s="11"/>
      <c r="ABY104" s="49"/>
      <c r="ABZ104" s="54"/>
      <c r="ACA104" s="87"/>
      <c r="ACB104" s="87"/>
      <c r="ACC104" s="75"/>
      <c r="ACD104" s="85"/>
      <c r="ACE104" s="23"/>
      <c r="ACF104" s="11"/>
      <c r="ACG104" s="49"/>
      <c r="ACH104" s="54"/>
      <c r="ACI104" s="87"/>
      <c r="ACJ104" s="87"/>
      <c r="ACK104" s="75"/>
      <c r="ACL104" s="85"/>
      <c r="ACM104" s="23"/>
      <c r="ACN104" s="11"/>
      <c r="ACO104" s="49"/>
      <c r="ACP104" s="54"/>
      <c r="ACQ104" s="87"/>
      <c r="ACR104" s="87"/>
      <c r="ACS104" s="75"/>
      <c r="ACT104" s="85"/>
      <c r="ACU104" s="23"/>
      <c r="ACV104" s="11"/>
      <c r="ACW104" s="49"/>
      <c r="ACX104" s="54"/>
      <c r="ACY104" s="87"/>
      <c r="ACZ104" s="87"/>
      <c r="ADA104" s="75"/>
      <c r="ADB104" s="85"/>
      <c r="ADC104" s="23"/>
      <c r="ADD104" s="11"/>
      <c r="ADE104" s="49"/>
      <c r="ADF104" s="54"/>
      <c r="ADG104" s="87"/>
      <c r="ADH104" s="87"/>
      <c r="ADI104" s="75"/>
      <c r="ADJ104" s="85"/>
      <c r="ADK104" s="23"/>
      <c r="ADL104" s="11"/>
      <c r="ADM104" s="49"/>
      <c r="ADN104" s="54"/>
      <c r="ADO104" s="87"/>
      <c r="ADP104" s="87"/>
      <c r="ADQ104" s="75"/>
      <c r="ADR104" s="85"/>
      <c r="ADS104" s="23"/>
      <c r="ADT104" s="11"/>
      <c r="ADU104" s="49"/>
      <c r="ADV104" s="54"/>
      <c r="ADW104" s="87"/>
      <c r="ADX104" s="87"/>
      <c r="ADY104" s="75"/>
      <c r="ADZ104" s="85"/>
      <c r="AEA104" s="23"/>
      <c r="AEB104" s="11"/>
      <c r="AEC104" s="49"/>
      <c r="AED104" s="54"/>
      <c r="AEE104" s="87"/>
      <c r="AEF104" s="87"/>
      <c r="AEG104" s="75"/>
      <c r="AEH104" s="85"/>
      <c r="AEI104" s="23"/>
      <c r="AEJ104" s="11"/>
      <c r="AEK104" s="49"/>
      <c r="AEL104" s="54"/>
      <c r="AEM104" s="87"/>
      <c r="AEN104" s="87"/>
      <c r="AEO104" s="75"/>
      <c r="AEP104" s="85"/>
      <c r="AEQ104" s="23"/>
      <c r="AER104" s="11"/>
      <c r="AES104" s="49"/>
      <c r="AET104" s="54"/>
      <c r="AEU104" s="87"/>
      <c r="AEV104" s="87"/>
      <c r="AEW104" s="75"/>
      <c r="AEX104" s="85"/>
      <c r="AEY104" s="23"/>
      <c r="AEZ104" s="11"/>
      <c r="AFA104" s="49"/>
      <c r="AFB104" s="54"/>
      <c r="AFC104" s="87"/>
      <c r="AFD104" s="87"/>
      <c r="AFE104" s="75"/>
      <c r="AFF104" s="85"/>
      <c r="AFG104" s="23"/>
      <c r="AFH104" s="11"/>
      <c r="AFI104" s="49"/>
      <c r="AFJ104" s="54"/>
      <c r="AFK104" s="87"/>
      <c r="AFL104" s="87"/>
      <c r="AFM104" s="75"/>
      <c r="AFN104" s="85"/>
      <c r="AFO104" s="23"/>
      <c r="AFP104" s="11"/>
      <c r="AFQ104" s="49"/>
      <c r="AFR104" s="54"/>
      <c r="AFS104" s="87"/>
      <c r="AFT104" s="87"/>
      <c r="AFU104" s="75"/>
      <c r="AFV104" s="85"/>
      <c r="AFW104" s="23"/>
      <c r="AFX104" s="11"/>
      <c r="AFY104" s="49"/>
      <c r="AFZ104" s="54"/>
      <c r="AGA104" s="87"/>
      <c r="AGB104" s="87"/>
      <c r="AGC104" s="75"/>
      <c r="AGD104" s="85"/>
      <c r="AGE104" s="23"/>
      <c r="AGF104" s="11"/>
      <c r="AGG104" s="49"/>
      <c r="AGH104" s="54"/>
      <c r="AGI104" s="87"/>
      <c r="AGJ104" s="87"/>
      <c r="AGK104" s="75"/>
      <c r="AGL104" s="85"/>
      <c r="AGM104" s="23"/>
      <c r="AGN104" s="11"/>
      <c r="AGO104" s="49"/>
      <c r="AGP104" s="54"/>
      <c r="AGQ104" s="87"/>
      <c r="AGR104" s="87"/>
      <c r="AGS104" s="75"/>
      <c r="AGT104" s="85"/>
      <c r="AGU104" s="23"/>
      <c r="AGV104" s="11"/>
      <c r="AGW104" s="49"/>
      <c r="AGX104" s="54"/>
      <c r="AGY104" s="87"/>
      <c r="AGZ104" s="87"/>
      <c r="AHA104" s="75"/>
      <c r="AHB104" s="85"/>
      <c r="AHC104" s="23"/>
      <c r="AHD104" s="11"/>
      <c r="AHE104" s="49"/>
      <c r="AHF104" s="54"/>
      <c r="AHG104" s="87"/>
      <c r="AHH104" s="87"/>
      <c r="AHI104" s="75"/>
      <c r="AHJ104" s="85"/>
      <c r="AHK104" s="23"/>
      <c r="AHL104" s="11"/>
      <c r="AHM104" s="49"/>
      <c r="AHN104" s="54"/>
      <c r="AHO104" s="87"/>
      <c r="AHP104" s="87"/>
      <c r="AHQ104" s="75"/>
      <c r="AHR104" s="85"/>
      <c r="AHS104" s="23"/>
      <c r="AHT104" s="11"/>
      <c r="AHU104" s="49"/>
      <c r="AHV104" s="54"/>
      <c r="AHW104" s="87"/>
      <c r="AHX104" s="87"/>
      <c r="AHY104" s="75"/>
      <c r="AHZ104" s="85"/>
      <c r="AIA104" s="23"/>
      <c r="AIB104" s="11"/>
      <c r="AIC104" s="49"/>
      <c r="AID104" s="54"/>
      <c r="AIE104" s="87"/>
      <c r="AIF104" s="87"/>
      <c r="AIG104" s="75"/>
      <c r="AIH104" s="85"/>
      <c r="AII104" s="23"/>
      <c r="AIJ104" s="11"/>
      <c r="AIK104" s="49"/>
      <c r="AIL104" s="54"/>
      <c r="AIM104" s="87"/>
      <c r="AIN104" s="87"/>
      <c r="AIO104" s="75"/>
      <c r="AIP104" s="85"/>
      <c r="AIQ104" s="23"/>
      <c r="AIR104" s="11"/>
      <c r="AIS104" s="49"/>
      <c r="AIT104" s="54"/>
      <c r="AIU104" s="87"/>
      <c r="AIV104" s="87"/>
      <c r="AIW104" s="75"/>
      <c r="AIX104" s="85"/>
      <c r="AIY104" s="23"/>
      <c r="AIZ104" s="11"/>
      <c r="AJA104" s="49"/>
      <c r="AJB104" s="54"/>
      <c r="AJC104" s="87"/>
      <c r="AJD104" s="87"/>
      <c r="AJE104" s="75"/>
      <c r="AJF104" s="85"/>
      <c r="AJG104" s="23"/>
      <c r="AJH104" s="11"/>
      <c r="AJI104" s="49"/>
      <c r="AJJ104" s="54"/>
      <c r="AJK104" s="87"/>
      <c r="AJL104" s="87"/>
      <c r="AJM104" s="75"/>
      <c r="AJN104" s="85"/>
      <c r="AJO104" s="23"/>
      <c r="AJP104" s="11"/>
      <c r="AJQ104" s="49"/>
      <c r="AJR104" s="54"/>
      <c r="AJS104" s="87"/>
      <c r="AJT104" s="87"/>
      <c r="AJU104" s="75"/>
      <c r="AJV104" s="85"/>
      <c r="AJW104" s="23"/>
      <c r="AJX104" s="11"/>
      <c r="AJY104" s="49"/>
      <c r="AJZ104" s="54"/>
      <c r="AKA104" s="87"/>
      <c r="AKB104" s="87"/>
      <c r="AKC104" s="75"/>
      <c r="AKD104" s="85"/>
      <c r="AKE104" s="23"/>
      <c r="AKF104" s="11"/>
      <c r="AKG104" s="49"/>
      <c r="AKH104" s="54"/>
      <c r="AKI104" s="87"/>
      <c r="AKJ104" s="87"/>
      <c r="AKK104" s="75"/>
      <c r="AKL104" s="85"/>
      <c r="AKM104" s="23"/>
      <c r="AKN104" s="11"/>
      <c r="AKO104" s="49"/>
      <c r="AKP104" s="54"/>
      <c r="AKQ104" s="87"/>
      <c r="AKR104" s="87"/>
      <c r="AKS104" s="75"/>
      <c r="AKT104" s="85"/>
      <c r="AKU104" s="23"/>
      <c r="AKV104" s="11"/>
      <c r="AKW104" s="49"/>
      <c r="AKX104" s="54"/>
      <c r="AKY104" s="87"/>
      <c r="AKZ104" s="87"/>
      <c r="ALA104" s="75"/>
      <c r="ALB104" s="85"/>
      <c r="ALC104" s="23"/>
      <c r="ALD104" s="11"/>
      <c r="ALE104" s="49"/>
      <c r="ALF104" s="54"/>
      <c r="ALG104" s="87"/>
      <c r="ALH104" s="87"/>
      <c r="ALI104" s="75"/>
      <c r="ALJ104" s="85"/>
      <c r="ALK104" s="23"/>
      <c r="ALL104" s="11"/>
      <c r="ALM104" s="49"/>
      <c r="ALN104" s="54"/>
      <c r="ALO104" s="87"/>
      <c r="ALP104" s="87"/>
      <c r="ALQ104" s="75"/>
      <c r="ALR104" s="85"/>
      <c r="ALS104" s="23"/>
      <c r="ALT104" s="11"/>
      <c r="ALU104" s="49"/>
      <c r="ALV104" s="54"/>
      <c r="ALW104" s="87"/>
      <c r="ALX104" s="87"/>
      <c r="ALY104" s="75"/>
      <c r="ALZ104" s="85"/>
      <c r="AMA104" s="23"/>
      <c r="AMB104" s="11"/>
      <c r="AMC104" s="49"/>
      <c r="AMD104" s="54"/>
      <c r="AME104" s="87"/>
      <c r="AMF104" s="87"/>
      <c r="AMG104" s="75"/>
      <c r="AMH104" s="85"/>
      <c r="AMI104" s="23"/>
      <c r="AMJ104" s="11"/>
      <c r="AMK104" s="49"/>
      <c r="AML104" s="54"/>
      <c r="AMM104" s="87"/>
      <c r="AMN104" s="87"/>
      <c r="AMO104" s="75"/>
      <c r="AMP104" s="85"/>
      <c r="AMQ104" s="23"/>
      <c r="AMR104" s="11"/>
      <c r="AMS104" s="49"/>
      <c r="AMT104" s="54"/>
      <c r="AMU104" s="87"/>
      <c r="AMV104" s="87"/>
      <c r="AMW104" s="75"/>
      <c r="AMX104" s="85"/>
      <c r="AMY104" s="23"/>
      <c r="AMZ104" s="11"/>
      <c r="ANA104" s="49"/>
      <c r="ANB104" s="54"/>
      <c r="ANC104" s="87"/>
      <c r="AND104" s="87"/>
      <c r="ANE104" s="75"/>
      <c r="ANF104" s="85"/>
      <c r="ANG104" s="23"/>
      <c r="ANH104" s="11"/>
      <c r="ANI104" s="49"/>
      <c r="ANJ104" s="54"/>
      <c r="ANK104" s="87"/>
      <c r="ANL104" s="87"/>
      <c r="ANM104" s="75"/>
      <c r="ANN104" s="85"/>
      <c r="ANO104" s="23"/>
      <c r="ANP104" s="11"/>
      <c r="ANQ104" s="49"/>
      <c r="ANR104" s="54"/>
      <c r="ANS104" s="87"/>
      <c r="ANT104" s="87"/>
      <c r="ANU104" s="75"/>
      <c r="ANV104" s="85"/>
      <c r="ANW104" s="23"/>
      <c r="ANX104" s="11"/>
      <c r="ANY104" s="49"/>
      <c r="ANZ104" s="54"/>
      <c r="AOA104" s="87"/>
      <c r="AOB104" s="87"/>
      <c r="AOC104" s="75"/>
      <c r="AOD104" s="85"/>
      <c r="AOE104" s="23"/>
      <c r="AOF104" s="11"/>
      <c r="AOG104" s="49"/>
      <c r="AOH104" s="54"/>
      <c r="AOI104" s="87"/>
      <c r="AOJ104" s="87"/>
      <c r="AOK104" s="75"/>
      <c r="AOL104" s="85"/>
      <c r="AOM104" s="23"/>
      <c r="AON104" s="11"/>
      <c r="AOO104" s="49"/>
      <c r="AOP104" s="54"/>
      <c r="AOQ104" s="87"/>
      <c r="AOR104" s="87"/>
      <c r="AOS104" s="75"/>
      <c r="AOT104" s="85"/>
      <c r="AOU104" s="23"/>
      <c r="AOV104" s="11"/>
      <c r="AOW104" s="49"/>
      <c r="AOX104" s="54"/>
      <c r="AOY104" s="87"/>
      <c r="AOZ104" s="87"/>
      <c r="APA104" s="75"/>
      <c r="APB104" s="85"/>
      <c r="APC104" s="23"/>
      <c r="APD104" s="11"/>
      <c r="APE104" s="49"/>
      <c r="APF104" s="54"/>
      <c r="APG104" s="87"/>
      <c r="APH104" s="87"/>
      <c r="API104" s="75"/>
      <c r="APJ104" s="85"/>
      <c r="APK104" s="23"/>
      <c r="APL104" s="11"/>
      <c r="APM104" s="49"/>
      <c r="APN104" s="54"/>
      <c r="APO104" s="87"/>
      <c r="APP104" s="87"/>
      <c r="APQ104" s="75"/>
      <c r="APR104" s="85"/>
      <c r="APS104" s="23"/>
      <c r="APT104" s="11"/>
      <c r="APU104" s="49"/>
      <c r="APV104" s="54"/>
      <c r="APW104" s="87"/>
      <c r="APX104" s="87"/>
      <c r="APY104" s="75"/>
      <c r="APZ104" s="85"/>
      <c r="AQA104" s="23"/>
      <c r="AQB104" s="11"/>
      <c r="AQC104" s="49"/>
      <c r="AQD104" s="54"/>
      <c r="AQE104" s="87"/>
      <c r="AQF104" s="87"/>
      <c r="AQG104" s="75"/>
      <c r="AQH104" s="85"/>
      <c r="AQI104" s="23"/>
      <c r="AQJ104" s="11"/>
      <c r="AQK104" s="49"/>
      <c r="AQL104" s="54"/>
      <c r="AQM104" s="87"/>
      <c r="AQN104" s="87"/>
      <c r="AQO104" s="75"/>
      <c r="AQP104" s="85"/>
      <c r="AQQ104" s="23"/>
      <c r="AQR104" s="11"/>
      <c r="AQS104" s="49"/>
      <c r="AQT104" s="54"/>
      <c r="AQU104" s="87"/>
      <c r="AQV104" s="87"/>
      <c r="AQW104" s="75"/>
      <c r="AQX104" s="85"/>
      <c r="AQY104" s="23"/>
      <c r="AQZ104" s="11"/>
      <c r="ARA104" s="49"/>
      <c r="ARB104" s="54"/>
      <c r="ARC104" s="87"/>
      <c r="ARD104" s="87"/>
      <c r="ARE104" s="75"/>
      <c r="ARF104" s="85"/>
      <c r="ARG104" s="23"/>
      <c r="ARH104" s="11"/>
      <c r="ARI104" s="49"/>
      <c r="ARJ104" s="54"/>
      <c r="ARK104" s="87"/>
      <c r="ARL104" s="87"/>
      <c r="ARM104" s="75"/>
      <c r="ARN104" s="85"/>
      <c r="ARO104" s="23"/>
      <c r="ARP104" s="11"/>
      <c r="ARQ104" s="49"/>
      <c r="ARR104" s="54"/>
      <c r="ARS104" s="87"/>
      <c r="ART104" s="87"/>
      <c r="ARU104" s="75"/>
      <c r="ARV104" s="85"/>
      <c r="ARW104" s="23"/>
      <c r="ARX104" s="11"/>
      <c r="ARY104" s="49"/>
      <c r="ARZ104" s="54"/>
      <c r="ASA104" s="87"/>
      <c r="ASB104" s="87"/>
      <c r="ASC104" s="75"/>
      <c r="ASD104" s="85"/>
      <c r="ASE104" s="23"/>
      <c r="ASF104" s="11"/>
      <c r="ASG104" s="49"/>
      <c r="ASH104" s="54"/>
      <c r="ASI104" s="87"/>
      <c r="ASJ104" s="87"/>
      <c r="ASK104" s="75"/>
      <c r="ASL104" s="85"/>
      <c r="ASM104" s="23"/>
      <c r="ASN104" s="11"/>
      <c r="ASO104" s="49"/>
      <c r="ASP104" s="54"/>
      <c r="ASQ104" s="87"/>
      <c r="ASR104" s="87"/>
      <c r="ASS104" s="75"/>
      <c r="AST104" s="85"/>
      <c r="ASU104" s="23"/>
      <c r="ASV104" s="11"/>
      <c r="ASW104" s="49"/>
      <c r="ASX104" s="54"/>
      <c r="ASY104" s="87"/>
      <c r="ASZ104" s="87"/>
      <c r="ATA104" s="75"/>
      <c r="ATB104" s="85"/>
      <c r="ATC104" s="23"/>
      <c r="ATD104" s="11"/>
      <c r="ATE104" s="49"/>
      <c r="ATF104" s="54"/>
      <c r="ATG104" s="87"/>
      <c r="ATH104" s="87"/>
      <c r="ATI104" s="75"/>
      <c r="ATJ104" s="85"/>
      <c r="ATK104" s="23"/>
      <c r="ATL104" s="11"/>
      <c r="ATM104" s="49"/>
      <c r="ATN104" s="54"/>
      <c r="ATO104" s="87"/>
      <c r="ATP104" s="87"/>
      <c r="ATQ104" s="75"/>
      <c r="ATR104" s="85"/>
      <c r="ATS104" s="23"/>
      <c r="ATT104" s="11"/>
      <c r="ATU104" s="49"/>
      <c r="ATV104" s="54"/>
      <c r="ATW104" s="87"/>
      <c r="ATX104" s="87"/>
      <c r="ATY104" s="75"/>
      <c r="ATZ104" s="85"/>
      <c r="AUA104" s="23"/>
      <c r="AUB104" s="11"/>
      <c r="AUC104" s="49"/>
      <c r="AUD104" s="54"/>
      <c r="AUE104" s="87"/>
      <c r="AUF104" s="87"/>
      <c r="AUG104" s="75"/>
      <c r="AUH104" s="85"/>
      <c r="AUI104" s="23"/>
      <c r="AUJ104" s="11"/>
      <c r="AUK104" s="49"/>
      <c r="AUL104" s="54"/>
      <c r="AUM104" s="87"/>
      <c r="AUN104" s="87"/>
      <c r="AUO104" s="75"/>
      <c r="AUP104" s="85"/>
      <c r="AUQ104" s="23"/>
      <c r="AUR104" s="11"/>
      <c r="AUS104" s="49"/>
      <c r="AUT104" s="54"/>
      <c r="AUU104" s="87"/>
      <c r="AUV104" s="87"/>
      <c r="AUW104" s="75"/>
      <c r="AUX104" s="85"/>
      <c r="AUY104" s="23"/>
      <c r="AUZ104" s="11"/>
      <c r="AVA104" s="49"/>
      <c r="AVB104" s="54"/>
      <c r="AVC104" s="87"/>
      <c r="AVD104" s="87"/>
      <c r="AVE104" s="75"/>
      <c r="AVF104" s="85"/>
      <c r="AVG104" s="23"/>
      <c r="AVH104" s="11"/>
      <c r="AVI104" s="49"/>
      <c r="AVJ104" s="54"/>
      <c r="AVK104" s="87"/>
      <c r="AVL104" s="87"/>
      <c r="AVM104" s="75"/>
      <c r="AVN104" s="85"/>
      <c r="AVO104" s="23"/>
      <c r="AVP104" s="11"/>
      <c r="AVQ104" s="49"/>
      <c r="AVR104" s="54"/>
      <c r="AVS104" s="87"/>
      <c r="AVT104" s="87"/>
      <c r="AVU104" s="75"/>
      <c r="AVV104" s="85"/>
      <c r="AVW104" s="23"/>
      <c r="AVX104" s="11"/>
      <c r="AVY104" s="49"/>
      <c r="AVZ104" s="54"/>
      <c r="AWA104" s="87"/>
      <c r="AWB104" s="87"/>
      <c r="AWC104" s="75"/>
      <c r="AWD104" s="85"/>
      <c r="AWE104" s="23"/>
      <c r="AWF104" s="11"/>
      <c r="AWG104" s="49"/>
      <c r="AWH104" s="54"/>
      <c r="AWI104" s="87"/>
      <c r="AWJ104" s="87"/>
      <c r="AWK104" s="75"/>
      <c r="AWL104" s="85"/>
      <c r="AWM104" s="23"/>
      <c r="AWN104" s="11"/>
      <c r="AWO104" s="49"/>
      <c r="AWP104" s="54"/>
      <c r="AWQ104" s="87"/>
      <c r="AWR104" s="87"/>
      <c r="AWS104" s="75"/>
      <c r="AWT104" s="85"/>
      <c r="AWU104" s="23"/>
      <c r="AWV104" s="11"/>
      <c r="AWW104" s="49"/>
      <c r="AWX104" s="54"/>
      <c r="AWY104" s="87"/>
      <c r="AWZ104" s="87"/>
      <c r="AXA104" s="75"/>
      <c r="AXB104" s="85"/>
      <c r="AXC104" s="23"/>
      <c r="AXD104" s="11"/>
      <c r="AXE104" s="49"/>
      <c r="AXF104" s="54"/>
      <c r="AXG104" s="87"/>
      <c r="AXH104" s="87"/>
      <c r="AXI104" s="75"/>
      <c r="AXJ104" s="85"/>
      <c r="AXK104" s="23"/>
      <c r="AXL104" s="11"/>
      <c r="AXM104" s="49"/>
      <c r="AXN104" s="54"/>
      <c r="AXO104" s="87"/>
      <c r="AXP104" s="87"/>
      <c r="AXQ104" s="75"/>
      <c r="AXR104" s="85"/>
      <c r="AXS104" s="23"/>
      <c r="AXT104" s="11"/>
      <c r="AXU104" s="49"/>
      <c r="AXV104" s="54"/>
      <c r="AXW104" s="87"/>
      <c r="AXX104" s="87"/>
      <c r="AXY104" s="75"/>
      <c r="AXZ104" s="85"/>
      <c r="AYA104" s="23"/>
      <c r="AYB104" s="11"/>
      <c r="AYC104" s="49"/>
      <c r="AYD104" s="54"/>
      <c r="AYE104" s="87"/>
      <c r="AYF104" s="87"/>
      <c r="AYG104" s="75"/>
      <c r="AYH104" s="85"/>
      <c r="AYI104" s="23"/>
      <c r="AYJ104" s="11"/>
      <c r="AYK104" s="49"/>
      <c r="AYL104" s="54"/>
      <c r="AYM104" s="87"/>
      <c r="AYN104" s="87"/>
      <c r="AYO104" s="75"/>
      <c r="AYP104" s="85"/>
      <c r="AYQ104" s="23"/>
      <c r="AYR104" s="11"/>
      <c r="AYS104" s="49"/>
      <c r="AYT104" s="54"/>
      <c r="AYU104" s="87"/>
      <c r="AYV104" s="87"/>
      <c r="AYW104" s="75"/>
      <c r="AYX104" s="85"/>
      <c r="AYY104" s="23"/>
      <c r="AYZ104" s="11"/>
      <c r="AZA104" s="49"/>
      <c r="AZB104" s="54"/>
      <c r="AZC104" s="87"/>
      <c r="AZD104" s="87"/>
      <c r="AZE104" s="75"/>
      <c r="AZF104" s="85"/>
      <c r="AZG104" s="23"/>
      <c r="AZH104" s="11"/>
      <c r="AZI104" s="49"/>
      <c r="AZJ104" s="54"/>
      <c r="AZK104" s="87"/>
      <c r="AZL104" s="87"/>
      <c r="AZM104" s="75"/>
      <c r="AZN104" s="85"/>
      <c r="AZO104" s="23"/>
      <c r="AZP104" s="11"/>
      <c r="AZQ104" s="49"/>
      <c r="AZR104" s="54"/>
      <c r="AZS104" s="87"/>
      <c r="AZT104" s="87"/>
      <c r="AZU104" s="75"/>
      <c r="AZV104" s="85"/>
      <c r="AZW104" s="23"/>
      <c r="AZX104" s="11"/>
      <c r="AZY104" s="49"/>
      <c r="AZZ104" s="54"/>
      <c r="BAA104" s="87"/>
      <c r="BAB104" s="87"/>
      <c r="BAC104" s="75"/>
      <c r="BAD104" s="85"/>
      <c r="BAE104" s="23"/>
      <c r="BAF104" s="11"/>
      <c r="BAG104" s="49"/>
      <c r="BAH104" s="54"/>
      <c r="BAI104" s="87"/>
      <c r="BAJ104" s="87"/>
      <c r="BAK104" s="75"/>
      <c r="BAL104" s="85"/>
      <c r="BAM104" s="23"/>
      <c r="BAN104" s="11"/>
      <c r="BAO104" s="49"/>
      <c r="BAP104" s="54"/>
      <c r="BAQ104" s="87"/>
      <c r="BAR104" s="87"/>
      <c r="BAS104" s="75"/>
      <c r="BAT104" s="85"/>
      <c r="BAU104" s="23"/>
      <c r="BAV104" s="11"/>
      <c r="BAW104" s="49"/>
      <c r="BAX104" s="54"/>
      <c r="BAY104" s="87"/>
      <c r="BAZ104" s="87"/>
      <c r="BBA104" s="75"/>
      <c r="BBB104" s="85"/>
      <c r="BBC104" s="23"/>
      <c r="BBD104" s="11"/>
      <c r="BBE104" s="49"/>
      <c r="BBF104" s="54"/>
      <c r="BBG104" s="87"/>
      <c r="BBH104" s="87"/>
      <c r="BBI104" s="75"/>
      <c r="BBJ104" s="85"/>
      <c r="BBK104" s="23"/>
      <c r="BBL104" s="11"/>
      <c r="BBM104" s="49"/>
      <c r="BBN104" s="54"/>
      <c r="BBO104" s="87"/>
      <c r="BBP104" s="87"/>
      <c r="BBQ104" s="75"/>
      <c r="BBR104" s="85"/>
      <c r="BBS104" s="23"/>
      <c r="BBT104" s="11"/>
      <c r="BBU104" s="49"/>
      <c r="BBV104" s="54"/>
      <c r="BBW104" s="87"/>
      <c r="BBX104" s="87"/>
      <c r="BBY104" s="75"/>
      <c r="BBZ104" s="85"/>
      <c r="BCA104" s="23"/>
      <c r="BCB104" s="11"/>
      <c r="BCC104" s="49"/>
      <c r="BCD104" s="54"/>
      <c r="BCE104" s="87"/>
      <c r="BCF104" s="87"/>
      <c r="BCG104" s="75"/>
      <c r="BCH104" s="85"/>
      <c r="BCI104" s="23"/>
      <c r="BCJ104" s="11"/>
      <c r="BCK104" s="49"/>
      <c r="BCL104" s="54"/>
      <c r="BCM104" s="87"/>
      <c r="BCN104" s="87"/>
      <c r="BCO104" s="75"/>
      <c r="BCP104" s="85"/>
      <c r="BCQ104" s="23"/>
      <c r="BCR104" s="11"/>
      <c r="BCS104" s="49"/>
      <c r="BCT104" s="54"/>
      <c r="BCU104" s="87"/>
      <c r="BCV104" s="87"/>
      <c r="BCW104" s="75"/>
      <c r="BCX104" s="85"/>
      <c r="BCY104" s="23"/>
      <c r="BCZ104" s="11"/>
      <c r="BDA104" s="49"/>
      <c r="BDB104" s="54"/>
      <c r="BDC104" s="87"/>
      <c r="BDD104" s="87"/>
      <c r="BDE104" s="75"/>
      <c r="BDF104" s="85"/>
      <c r="BDG104" s="23"/>
      <c r="BDH104" s="11"/>
      <c r="BDI104" s="49"/>
      <c r="BDJ104" s="54"/>
      <c r="BDK104" s="87"/>
      <c r="BDL104" s="87"/>
      <c r="BDM104" s="75"/>
      <c r="BDN104" s="85"/>
      <c r="BDO104" s="23"/>
      <c r="BDP104" s="11"/>
      <c r="BDQ104" s="49"/>
      <c r="BDR104" s="54"/>
      <c r="BDS104" s="87"/>
      <c r="BDT104" s="87"/>
      <c r="BDU104" s="75"/>
      <c r="BDV104" s="85"/>
      <c r="BDW104" s="23"/>
      <c r="BDX104" s="11"/>
      <c r="BDY104" s="49"/>
      <c r="BDZ104" s="54"/>
      <c r="BEA104" s="87"/>
      <c r="BEB104" s="87"/>
      <c r="BEC104" s="75"/>
      <c r="BED104" s="85"/>
      <c r="BEE104" s="23"/>
      <c r="BEF104" s="11"/>
      <c r="BEG104" s="49"/>
      <c r="BEH104" s="54"/>
      <c r="BEI104" s="87"/>
      <c r="BEJ104" s="87"/>
      <c r="BEK104" s="75"/>
      <c r="BEL104" s="85"/>
      <c r="BEM104" s="23"/>
      <c r="BEN104" s="11"/>
      <c r="BEO104" s="49"/>
      <c r="BEP104" s="54"/>
      <c r="BEQ104" s="87"/>
      <c r="BER104" s="87"/>
      <c r="BES104" s="75"/>
      <c r="BET104" s="85"/>
      <c r="BEU104" s="23"/>
      <c r="BEV104" s="11"/>
      <c r="BEW104" s="49"/>
      <c r="BEX104" s="54"/>
      <c r="BEY104" s="87"/>
      <c r="BEZ104" s="87"/>
      <c r="BFA104" s="75"/>
      <c r="BFB104" s="85"/>
      <c r="BFC104" s="23"/>
      <c r="BFD104" s="11"/>
      <c r="BFE104" s="49"/>
      <c r="BFF104" s="54"/>
      <c r="BFG104" s="87"/>
      <c r="BFH104" s="87"/>
      <c r="BFI104" s="75"/>
      <c r="BFJ104" s="85"/>
      <c r="BFK104" s="23"/>
      <c r="BFL104" s="11"/>
      <c r="BFM104" s="49"/>
      <c r="BFN104" s="54"/>
      <c r="BFO104" s="87"/>
      <c r="BFP104" s="87"/>
      <c r="BFQ104" s="75"/>
      <c r="BFR104" s="85"/>
      <c r="BFS104" s="23"/>
      <c r="BFT104" s="11"/>
      <c r="BFU104" s="49"/>
      <c r="BFV104" s="54"/>
      <c r="BFW104" s="87"/>
      <c r="BFX104" s="87"/>
      <c r="BFY104" s="75"/>
      <c r="BFZ104" s="85"/>
      <c r="BGA104" s="23"/>
      <c r="BGB104" s="11"/>
      <c r="BGC104" s="49"/>
      <c r="BGD104" s="54"/>
      <c r="BGE104" s="87"/>
      <c r="BGF104" s="87"/>
      <c r="BGG104" s="75"/>
      <c r="BGH104" s="85"/>
      <c r="BGI104" s="23"/>
      <c r="BGJ104" s="11"/>
      <c r="BGK104" s="49"/>
      <c r="BGL104" s="54"/>
      <c r="BGM104" s="87"/>
      <c r="BGN104" s="87"/>
      <c r="BGO104" s="75"/>
      <c r="BGP104" s="85"/>
      <c r="BGQ104" s="23"/>
      <c r="BGR104" s="11"/>
      <c r="BGS104" s="49"/>
      <c r="BGT104" s="54"/>
      <c r="BGU104" s="87"/>
      <c r="BGV104" s="87"/>
      <c r="BGW104" s="75"/>
      <c r="BGX104" s="85"/>
      <c r="BGY104" s="23"/>
      <c r="BGZ104" s="11"/>
      <c r="BHA104" s="49"/>
      <c r="BHB104" s="54"/>
      <c r="BHC104" s="87"/>
      <c r="BHD104" s="87"/>
      <c r="BHE104" s="75"/>
      <c r="BHF104" s="85"/>
      <c r="BHG104" s="23"/>
      <c r="BHH104" s="11"/>
      <c r="BHI104" s="49"/>
      <c r="BHJ104" s="54"/>
      <c r="BHK104" s="87"/>
      <c r="BHL104" s="87"/>
      <c r="BHM104" s="75"/>
      <c r="BHN104" s="85"/>
      <c r="BHO104" s="23"/>
      <c r="BHP104" s="11"/>
      <c r="BHQ104" s="49"/>
      <c r="BHR104" s="54"/>
      <c r="BHS104" s="87"/>
      <c r="BHT104" s="87"/>
      <c r="BHU104" s="75"/>
      <c r="BHV104" s="85"/>
      <c r="BHW104" s="23"/>
      <c r="BHX104" s="11"/>
      <c r="BHY104" s="49"/>
      <c r="BHZ104" s="54"/>
      <c r="BIA104" s="87"/>
      <c r="BIB104" s="87"/>
      <c r="BIC104" s="75"/>
      <c r="BID104" s="85"/>
      <c r="BIE104" s="23"/>
      <c r="BIF104" s="11"/>
      <c r="BIG104" s="49"/>
      <c r="BIH104" s="54"/>
      <c r="BII104" s="87"/>
      <c r="BIJ104" s="87"/>
      <c r="BIK104" s="75"/>
      <c r="BIL104" s="85"/>
      <c r="BIM104" s="23"/>
      <c r="BIN104" s="11"/>
      <c r="BIO104" s="49"/>
      <c r="BIP104" s="54"/>
      <c r="BIQ104" s="87"/>
      <c r="BIR104" s="87"/>
      <c r="BIS104" s="75"/>
      <c r="BIT104" s="85"/>
      <c r="BIU104" s="23"/>
      <c r="BIV104" s="11"/>
      <c r="BIW104" s="49"/>
      <c r="BIX104" s="54"/>
      <c r="BIY104" s="87"/>
      <c r="BIZ104" s="87"/>
      <c r="BJA104" s="75"/>
      <c r="BJB104" s="85"/>
      <c r="BJC104" s="23"/>
      <c r="BJD104" s="11"/>
      <c r="BJE104" s="49"/>
      <c r="BJF104" s="54"/>
      <c r="BJG104" s="87"/>
      <c r="BJH104" s="87"/>
      <c r="BJI104" s="75"/>
      <c r="BJJ104" s="85"/>
      <c r="BJK104" s="23"/>
      <c r="BJL104" s="11"/>
      <c r="BJM104" s="49"/>
      <c r="BJN104" s="54"/>
      <c r="BJO104" s="87"/>
      <c r="BJP104" s="87"/>
      <c r="BJQ104" s="75"/>
      <c r="BJR104" s="85"/>
      <c r="BJS104" s="23"/>
      <c r="BJT104" s="11"/>
      <c r="BJU104" s="49"/>
      <c r="BJV104" s="54"/>
      <c r="BJW104" s="87"/>
      <c r="BJX104" s="87"/>
      <c r="BJY104" s="75"/>
      <c r="BJZ104" s="85"/>
      <c r="BKA104" s="23"/>
      <c r="BKB104" s="11"/>
      <c r="BKC104" s="49"/>
      <c r="BKD104" s="54"/>
      <c r="BKE104" s="87"/>
      <c r="BKF104" s="87"/>
      <c r="BKG104" s="75"/>
      <c r="BKH104" s="85"/>
      <c r="BKI104" s="23"/>
      <c r="BKJ104" s="11"/>
      <c r="BKK104" s="49"/>
      <c r="BKL104" s="54"/>
      <c r="BKM104" s="87"/>
      <c r="BKN104" s="87"/>
      <c r="BKO104" s="75"/>
      <c r="BKP104" s="85"/>
      <c r="BKQ104" s="23"/>
      <c r="BKR104" s="11"/>
      <c r="BKS104" s="49"/>
      <c r="BKT104" s="54"/>
      <c r="BKU104" s="87"/>
      <c r="BKV104" s="87"/>
      <c r="BKW104" s="75"/>
      <c r="BKX104" s="85"/>
      <c r="BKY104" s="23"/>
      <c r="BKZ104" s="11"/>
      <c r="BLA104" s="49"/>
      <c r="BLB104" s="54"/>
      <c r="BLC104" s="87"/>
      <c r="BLD104" s="87"/>
      <c r="BLE104" s="75"/>
      <c r="BLF104" s="85"/>
      <c r="BLG104" s="23"/>
      <c r="BLH104" s="11"/>
      <c r="BLI104" s="49"/>
      <c r="BLJ104" s="54"/>
      <c r="BLK104" s="87"/>
      <c r="BLL104" s="87"/>
      <c r="BLM104" s="75"/>
      <c r="BLN104" s="85"/>
      <c r="BLO104" s="23"/>
      <c r="BLP104" s="11"/>
      <c r="BLQ104" s="49"/>
      <c r="BLR104" s="54"/>
      <c r="BLS104" s="87"/>
      <c r="BLT104" s="87"/>
      <c r="BLU104" s="75"/>
      <c r="BLV104" s="85"/>
      <c r="BLW104" s="23"/>
      <c r="BLX104" s="11"/>
      <c r="BLY104" s="49"/>
      <c r="BLZ104" s="54"/>
      <c r="BMA104" s="87"/>
      <c r="BMB104" s="87"/>
      <c r="BMC104" s="75"/>
      <c r="BMD104" s="85"/>
      <c r="BME104" s="23"/>
      <c r="BMF104" s="11"/>
      <c r="BMG104" s="49"/>
      <c r="BMH104" s="54"/>
      <c r="BMI104" s="87"/>
      <c r="BMJ104" s="87"/>
      <c r="BMK104" s="75"/>
      <c r="BML104" s="85"/>
      <c r="BMM104" s="23"/>
      <c r="BMN104" s="11"/>
      <c r="BMO104" s="49"/>
      <c r="BMP104" s="54"/>
      <c r="BMQ104" s="87"/>
      <c r="BMR104" s="87"/>
      <c r="BMS104" s="75"/>
      <c r="BMT104" s="85"/>
      <c r="BMU104" s="23"/>
      <c r="BMV104" s="11"/>
      <c r="BMW104" s="49"/>
      <c r="BMX104" s="54"/>
      <c r="BMY104" s="87"/>
      <c r="BMZ104" s="87"/>
      <c r="BNA104" s="75"/>
      <c r="BNB104" s="85"/>
      <c r="BNC104" s="23"/>
      <c r="BND104" s="11"/>
      <c r="BNE104" s="49"/>
      <c r="BNF104" s="54"/>
      <c r="BNG104" s="87"/>
      <c r="BNH104" s="87"/>
      <c r="BNI104" s="75"/>
      <c r="BNJ104" s="85"/>
      <c r="BNK104" s="23"/>
      <c r="BNL104" s="11"/>
      <c r="BNM104" s="49"/>
      <c r="BNN104" s="54"/>
      <c r="BNO104" s="87"/>
      <c r="BNP104" s="87"/>
      <c r="BNQ104" s="75"/>
      <c r="BNR104" s="85"/>
      <c r="BNS104" s="23"/>
      <c r="BNT104" s="11"/>
      <c r="BNU104" s="49"/>
      <c r="BNV104" s="54"/>
      <c r="BNW104" s="87"/>
      <c r="BNX104" s="87"/>
      <c r="BNY104" s="75"/>
      <c r="BNZ104" s="85"/>
      <c r="BOA104" s="23"/>
      <c r="BOB104" s="11"/>
      <c r="BOC104" s="49"/>
      <c r="BOD104" s="54"/>
      <c r="BOE104" s="87"/>
      <c r="BOF104" s="87"/>
      <c r="BOG104" s="75"/>
      <c r="BOH104" s="85"/>
      <c r="BOI104" s="23"/>
      <c r="BOJ104" s="11"/>
      <c r="BOK104" s="49"/>
      <c r="BOL104" s="54"/>
      <c r="BOM104" s="87"/>
      <c r="BON104" s="87"/>
      <c r="BOO104" s="75"/>
      <c r="BOP104" s="85"/>
      <c r="BOQ104" s="23"/>
      <c r="BOR104" s="11"/>
      <c r="BOS104" s="49"/>
      <c r="BOT104" s="54"/>
      <c r="BOU104" s="87"/>
      <c r="BOV104" s="87"/>
      <c r="BOW104" s="75"/>
      <c r="BOX104" s="85"/>
      <c r="BOY104" s="23"/>
      <c r="BOZ104" s="11"/>
      <c r="BPA104" s="49"/>
      <c r="BPB104" s="54"/>
      <c r="BPC104" s="87"/>
      <c r="BPD104" s="87"/>
      <c r="BPE104" s="75"/>
      <c r="BPF104" s="85"/>
      <c r="BPG104" s="23"/>
      <c r="BPH104" s="11"/>
      <c r="BPI104" s="49"/>
      <c r="BPJ104" s="54"/>
      <c r="BPK104" s="87"/>
      <c r="BPL104" s="87"/>
      <c r="BPM104" s="75"/>
      <c r="BPN104" s="85"/>
      <c r="BPO104" s="23"/>
      <c r="BPP104" s="11"/>
      <c r="BPQ104" s="49"/>
      <c r="BPR104" s="54"/>
      <c r="BPS104" s="87"/>
      <c r="BPT104" s="87"/>
      <c r="BPU104" s="75"/>
      <c r="BPV104" s="85"/>
      <c r="BPW104" s="23"/>
      <c r="BPX104" s="11"/>
      <c r="BPY104" s="49"/>
      <c r="BPZ104" s="54"/>
      <c r="BQA104" s="87"/>
      <c r="BQB104" s="87"/>
      <c r="BQC104" s="75"/>
      <c r="BQD104" s="85"/>
      <c r="BQE104" s="23"/>
      <c r="BQF104" s="11"/>
      <c r="BQG104" s="49"/>
      <c r="BQH104" s="54"/>
      <c r="BQI104" s="87"/>
      <c r="BQJ104" s="87"/>
      <c r="BQK104" s="75"/>
      <c r="BQL104" s="85"/>
      <c r="BQM104" s="23"/>
      <c r="BQN104" s="11"/>
      <c r="BQO104" s="49"/>
      <c r="BQP104" s="54"/>
      <c r="BQQ104" s="87"/>
      <c r="BQR104" s="87"/>
      <c r="BQS104" s="75"/>
      <c r="BQT104" s="85"/>
      <c r="BQU104" s="23"/>
      <c r="BQV104" s="11"/>
      <c r="BQW104" s="49"/>
      <c r="BQX104" s="54"/>
      <c r="BQY104" s="87"/>
      <c r="BQZ104" s="87"/>
      <c r="BRA104" s="75"/>
      <c r="BRB104" s="85"/>
      <c r="BRC104" s="23"/>
      <c r="BRD104" s="11"/>
      <c r="BRE104" s="49"/>
      <c r="BRF104" s="54"/>
      <c r="BRG104" s="87"/>
      <c r="BRH104" s="87"/>
      <c r="BRI104" s="75"/>
      <c r="BRJ104" s="85"/>
      <c r="BRK104" s="23"/>
      <c r="BRL104" s="11"/>
      <c r="BRM104" s="49"/>
      <c r="BRN104" s="54"/>
      <c r="BRO104" s="87"/>
      <c r="BRP104" s="87"/>
      <c r="BRQ104" s="75"/>
      <c r="BRR104" s="85"/>
      <c r="BRS104" s="23"/>
      <c r="BRT104" s="11"/>
      <c r="BRU104" s="49"/>
      <c r="BRV104" s="54"/>
      <c r="BRW104" s="87"/>
      <c r="BRX104" s="87"/>
      <c r="BRY104" s="75"/>
      <c r="BRZ104" s="85"/>
      <c r="BSA104" s="23"/>
      <c r="BSB104" s="11"/>
      <c r="BSC104" s="49"/>
      <c r="BSD104" s="54"/>
      <c r="BSE104" s="87"/>
      <c r="BSF104" s="87"/>
      <c r="BSG104" s="75"/>
      <c r="BSH104" s="85"/>
      <c r="BSI104" s="23"/>
      <c r="BSJ104" s="11"/>
      <c r="BSK104" s="49"/>
      <c r="BSL104" s="54"/>
      <c r="BSM104" s="87"/>
      <c r="BSN104" s="87"/>
      <c r="BSO104" s="75"/>
      <c r="BSP104" s="85"/>
      <c r="BSQ104" s="23"/>
      <c r="BSR104" s="11"/>
      <c r="BSS104" s="49"/>
      <c r="BST104" s="54"/>
      <c r="BSU104" s="87"/>
      <c r="BSV104" s="87"/>
      <c r="BSW104" s="75"/>
      <c r="BSX104" s="85"/>
      <c r="BSY104" s="23"/>
      <c r="BSZ104" s="11"/>
      <c r="BTA104" s="49"/>
      <c r="BTB104" s="54"/>
      <c r="BTC104" s="87"/>
      <c r="BTD104" s="87"/>
      <c r="BTE104" s="75"/>
      <c r="BTF104" s="85"/>
      <c r="BTG104" s="23"/>
      <c r="BTH104" s="11"/>
      <c r="BTI104" s="49"/>
      <c r="BTJ104" s="54"/>
      <c r="BTK104" s="87"/>
      <c r="BTL104" s="87"/>
      <c r="BTM104" s="75"/>
      <c r="BTN104" s="85"/>
      <c r="BTO104" s="23"/>
      <c r="BTP104" s="11"/>
      <c r="BTQ104" s="49"/>
      <c r="BTR104" s="54"/>
      <c r="BTS104" s="87"/>
      <c r="BTT104" s="87"/>
      <c r="BTU104" s="75"/>
      <c r="BTV104" s="85"/>
      <c r="BTW104" s="23"/>
      <c r="BTX104" s="11"/>
      <c r="BTY104" s="49"/>
      <c r="BTZ104" s="54"/>
      <c r="BUA104" s="87"/>
      <c r="BUB104" s="87"/>
      <c r="BUC104" s="75"/>
      <c r="BUD104" s="85"/>
      <c r="BUE104" s="23"/>
      <c r="BUF104" s="11"/>
      <c r="BUG104" s="49"/>
      <c r="BUH104" s="54"/>
      <c r="BUI104" s="87"/>
      <c r="BUJ104" s="87"/>
      <c r="BUK104" s="75"/>
      <c r="BUL104" s="85"/>
      <c r="BUM104" s="23"/>
      <c r="BUN104" s="11"/>
      <c r="BUO104" s="49"/>
      <c r="BUP104" s="54"/>
      <c r="BUQ104" s="87"/>
      <c r="BUR104" s="87"/>
      <c r="BUS104" s="75"/>
      <c r="BUT104" s="85"/>
      <c r="BUU104" s="23"/>
      <c r="BUV104" s="11"/>
      <c r="BUW104" s="49"/>
      <c r="BUX104" s="54"/>
      <c r="BUY104" s="87"/>
      <c r="BUZ104" s="87"/>
      <c r="BVA104" s="75"/>
      <c r="BVB104" s="85"/>
      <c r="BVC104" s="23"/>
      <c r="BVD104" s="11"/>
      <c r="BVE104" s="49"/>
      <c r="BVF104" s="54"/>
      <c r="BVG104" s="87"/>
      <c r="BVH104" s="87"/>
      <c r="BVI104" s="75"/>
      <c r="BVJ104" s="85"/>
      <c r="BVK104" s="23"/>
      <c r="BVL104" s="11"/>
      <c r="BVM104" s="49"/>
      <c r="BVN104" s="54"/>
      <c r="BVO104" s="87"/>
      <c r="BVP104" s="87"/>
      <c r="BVQ104" s="75"/>
      <c r="BVR104" s="85"/>
      <c r="BVS104" s="23"/>
      <c r="BVT104" s="11"/>
      <c r="BVU104" s="49"/>
      <c r="BVV104" s="54"/>
      <c r="BVW104" s="87"/>
      <c r="BVX104" s="87"/>
      <c r="BVY104" s="75"/>
      <c r="BVZ104" s="85"/>
      <c r="BWA104" s="23"/>
      <c r="BWB104" s="11"/>
      <c r="BWC104" s="49"/>
      <c r="BWD104" s="54"/>
      <c r="BWE104" s="87"/>
      <c r="BWF104" s="87"/>
      <c r="BWG104" s="75"/>
      <c r="BWH104" s="85"/>
      <c r="BWI104" s="23"/>
      <c r="BWJ104" s="11"/>
      <c r="BWK104" s="49"/>
      <c r="BWL104" s="54"/>
      <c r="BWM104" s="87"/>
      <c r="BWN104" s="87"/>
      <c r="BWO104" s="75"/>
      <c r="BWP104" s="85"/>
      <c r="BWQ104" s="23"/>
      <c r="BWR104" s="11"/>
      <c r="BWS104" s="49"/>
      <c r="BWT104" s="54"/>
      <c r="BWU104" s="87"/>
      <c r="BWV104" s="87"/>
      <c r="BWW104" s="75"/>
      <c r="BWX104" s="85"/>
      <c r="BWY104" s="23"/>
      <c r="BWZ104" s="11"/>
      <c r="BXA104" s="49"/>
      <c r="BXB104" s="54"/>
      <c r="BXC104" s="87"/>
      <c r="BXD104" s="87"/>
      <c r="BXE104" s="75"/>
      <c r="BXF104" s="85"/>
      <c r="BXG104" s="23"/>
      <c r="BXH104" s="11"/>
      <c r="BXI104" s="49"/>
      <c r="BXJ104" s="54"/>
      <c r="BXK104" s="87"/>
      <c r="BXL104" s="87"/>
      <c r="BXM104" s="75"/>
      <c r="BXN104" s="85"/>
      <c r="BXO104" s="23"/>
      <c r="BXP104" s="11"/>
      <c r="BXQ104" s="49"/>
      <c r="BXR104" s="54"/>
      <c r="BXS104" s="87"/>
      <c r="BXT104" s="87"/>
      <c r="BXU104" s="75"/>
      <c r="BXV104" s="85"/>
      <c r="BXW104" s="23"/>
      <c r="BXX104" s="11"/>
      <c r="BXY104" s="49"/>
      <c r="BXZ104" s="54"/>
      <c r="BYA104" s="87"/>
      <c r="BYB104" s="87"/>
      <c r="BYC104" s="75"/>
      <c r="BYD104" s="85"/>
      <c r="BYE104" s="23"/>
      <c r="BYF104" s="11"/>
      <c r="BYG104" s="49"/>
      <c r="BYH104" s="54"/>
      <c r="BYI104" s="87"/>
      <c r="BYJ104" s="87"/>
      <c r="BYK104" s="75"/>
      <c r="BYL104" s="85"/>
      <c r="BYM104" s="23"/>
      <c r="BYN104" s="11"/>
      <c r="BYO104" s="49"/>
      <c r="BYP104" s="54"/>
      <c r="BYQ104" s="87"/>
      <c r="BYR104" s="87"/>
      <c r="BYS104" s="75"/>
      <c r="BYT104" s="85"/>
      <c r="BYU104" s="23"/>
      <c r="BYV104" s="11"/>
      <c r="BYW104" s="49"/>
      <c r="BYX104" s="54"/>
      <c r="BYY104" s="87"/>
      <c r="BYZ104" s="87"/>
      <c r="BZA104" s="75"/>
      <c r="BZB104" s="85"/>
      <c r="BZC104" s="23"/>
      <c r="BZD104" s="11"/>
      <c r="BZE104" s="49"/>
      <c r="BZF104" s="54"/>
      <c r="BZG104" s="87"/>
      <c r="BZH104" s="87"/>
      <c r="BZI104" s="75"/>
      <c r="BZJ104" s="85"/>
      <c r="BZK104" s="23"/>
      <c r="BZL104" s="11"/>
      <c r="BZM104" s="49"/>
      <c r="BZN104" s="54"/>
      <c r="BZO104" s="87"/>
      <c r="BZP104" s="87"/>
      <c r="BZQ104" s="75"/>
      <c r="BZR104" s="85"/>
      <c r="BZS104" s="23"/>
      <c r="BZT104" s="11"/>
      <c r="BZU104" s="49"/>
      <c r="BZV104" s="54"/>
      <c r="BZW104" s="87"/>
      <c r="BZX104" s="87"/>
      <c r="BZY104" s="75"/>
      <c r="BZZ104" s="85"/>
      <c r="CAA104" s="23"/>
      <c r="CAB104" s="11"/>
      <c r="CAC104" s="49"/>
      <c r="CAD104" s="54"/>
      <c r="CAE104" s="87"/>
      <c r="CAF104" s="87"/>
      <c r="CAG104" s="75"/>
      <c r="CAH104" s="85"/>
      <c r="CAI104" s="23"/>
      <c r="CAJ104" s="11"/>
      <c r="CAK104" s="49"/>
      <c r="CAL104" s="54"/>
      <c r="CAM104" s="87"/>
      <c r="CAN104" s="87"/>
      <c r="CAO104" s="75"/>
      <c r="CAP104" s="85"/>
      <c r="CAQ104" s="23"/>
      <c r="CAR104" s="11"/>
      <c r="CAS104" s="49"/>
      <c r="CAT104" s="54"/>
      <c r="CAU104" s="87"/>
      <c r="CAV104" s="87"/>
      <c r="CAW104" s="75"/>
      <c r="CAX104" s="85"/>
      <c r="CAY104" s="23"/>
      <c r="CAZ104" s="11"/>
      <c r="CBA104" s="49"/>
      <c r="CBB104" s="54"/>
      <c r="CBC104" s="87"/>
      <c r="CBD104" s="87"/>
      <c r="CBE104" s="75"/>
      <c r="CBF104" s="85"/>
      <c r="CBG104" s="23"/>
      <c r="CBH104" s="11"/>
      <c r="CBI104" s="49"/>
      <c r="CBJ104" s="54"/>
      <c r="CBK104" s="87"/>
      <c r="CBL104" s="87"/>
      <c r="CBM104" s="75"/>
      <c r="CBN104" s="85"/>
      <c r="CBO104" s="23"/>
      <c r="CBP104" s="11"/>
      <c r="CBQ104" s="49"/>
      <c r="CBR104" s="54"/>
      <c r="CBS104" s="87"/>
      <c r="CBT104" s="87"/>
      <c r="CBU104" s="75"/>
      <c r="CBV104" s="85"/>
      <c r="CBW104" s="23"/>
      <c r="CBX104" s="11"/>
      <c r="CBY104" s="49"/>
      <c r="CBZ104" s="54"/>
      <c r="CCA104" s="87"/>
      <c r="CCB104" s="87"/>
      <c r="CCC104" s="75"/>
      <c r="CCD104" s="85"/>
      <c r="CCE104" s="23"/>
      <c r="CCF104" s="11"/>
      <c r="CCG104" s="49"/>
      <c r="CCH104" s="54"/>
      <c r="CCI104" s="87"/>
      <c r="CCJ104" s="87"/>
      <c r="CCK104" s="75"/>
      <c r="CCL104" s="85"/>
      <c r="CCM104" s="23"/>
      <c r="CCN104" s="11"/>
      <c r="CCO104" s="49"/>
      <c r="CCP104" s="54"/>
      <c r="CCQ104" s="87"/>
      <c r="CCR104" s="87"/>
      <c r="CCS104" s="75"/>
      <c r="CCT104" s="85"/>
      <c r="CCU104" s="23"/>
      <c r="CCV104" s="11"/>
      <c r="CCW104" s="49"/>
      <c r="CCX104" s="54"/>
      <c r="CCY104" s="87"/>
      <c r="CCZ104" s="87"/>
      <c r="CDA104" s="75"/>
      <c r="CDB104" s="85"/>
      <c r="CDC104" s="23"/>
      <c r="CDD104" s="11"/>
      <c r="CDE104" s="49"/>
      <c r="CDF104" s="54"/>
      <c r="CDG104" s="87"/>
      <c r="CDH104" s="87"/>
      <c r="CDI104" s="75"/>
      <c r="CDJ104" s="85"/>
      <c r="CDK104" s="23"/>
      <c r="CDL104" s="11"/>
      <c r="CDM104" s="49"/>
      <c r="CDN104" s="54"/>
      <c r="CDO104" s="87"/>
      <c r="CDP104" s="87"/>
      <c r="CDQ104" s="75"/>
      <c r="CDR104" s="85"/>
      <c r="CDS104" s="23"/>
      <c r="CDT104" s="11"/>
      <c r="CDU104" s="49"/>
      <c r="CDV104" s="54"/>
      <c r="CDW104" s="87"/>
      <c r="CDX104" s="87"/>
      <c r="CDY104" s="75"/>
      <c r="CDZ104" s="85"/>
      <c r="CEA104" s="23"/>
      <c r="CEB104" s="11"/>
      <c r="CEC104" s="49"/>
      <c r="CED104" s="54"/>
      <c r="CEE104" s="87"/>
      <c r="CEF104" s="87"/>
      <c r="CEG104" s="75"/>
      <c r="CEH104" s="85"/>
      <c r="CEI104" s="23"/>
      <c r="CEJ104" s="11"/>
      <c r="CEK104" s="49"/>
      <c r="CEL104" s="54"/>
      <c r="CEM104" s="87"/>
      <c r="CEN104" s="87"/>
      <c r="CEO104" s="75"/>
      <c r="CEP104" s="85"/>
      <c r="CEQ104" s="23"/>
      <c r="CER104" s="11"/>
      <c r="CES104" s="49"/>
      <c r="CET104" s="54"/>
      <c r="CEU104" s="87"/>
      <c r="CEV104" s="87"/>
      <c r="CEW104" s="75"/>
      <c r="CEX104" s="85"/>
      <c r="CEY104" s="23"/>
      <c r="CEZ104" s="11"/>
      <c r="CFA104" s="49"/>
      <c r="CFB104" s="54"/>
      <c r="CFC104" s="87"/>
      <c r="CFD104" s="87"/>
      <c r="CFE104" s="75"/>
      <c r="CFF104" s="85"/>
      <c r="CFG104" s="23"/>
      <c r="CFH104" s="11"/>
      <c r="CFI104" s="49"/>
      <c r="CFJ104" s="54"/>
      <c r="CFK104" s="87"/>
      <c r="CFL104" s="87"/>
      <c r="CFM104" s="75"/>
      <c r="CFN104" s="85"/>
      <c r="CFO104" s="23"/>
      <c r="CFP104" s="11"/>
      <c r="CFQ104" s="49"/>
      <c r="CFR104" s="54"/>
      <c r="CFS104" s="87"/>
      <c r="CFT104" s="87"/>
      <c r="CFU104" s="75"/>
      <c r="CFV104" s="85"/>
      <c r="CFW104" s="23"/>
      <c r="CFX104" s="11"/>
      <c r="CFY104" s="49"/>
      <c r="CFZ104" s="54"/>
      <c r="CGA104" s="87"/>
      <c r="CGB104" s="87"/>
      <c r="CGC104" s="75"/>
      <c r="CGD104" s="85"/>
      <c r="CGE104" s="23"/>
      <c r="CGF104" s="11"/>
      <c r="CGG104" s="49"/>
      <c r="CGH104" s="54"/>
      <c r="CGI104" s="87"/>
      <c r="CGJ104" s="87"/>
      <c r="CGK104" s="75"/>
      <c r="CGL104" s="85"/>
      <c r="CGM104" s="23"/>
      <c r="CGN104" s="11"/>
      <c r="CGO104" s="49"/>
      <c r="CGP104" s="54"/>
      <c r="CGQ104" s="87"/>
      <c r="CGR104" s="87"/>
      <c r="CGS104" s="75"/>
      <c r="CGT104" s="85"/>
      <c r="CGU104" s="23"/>
      <c r="CGV104" s="11"/>
      <c r="CGW104" s="49"/>
      <c r="CGX104" s="54"/>
      <c r="CGY104" s="87"/>
      <c r="CGZ104" s="87"/>
      <c r="CHA104" s="75"/>
      <c r="CHB104" s="85"/>
      <c r="CHC104" s="23"/>
      <c r="CHD104" s="11"/>
      <c r="CHE104" s="49"/>
      <c r="CHF104" s="54"/>
      <c r="CHG104" s="87"/>
      <c r="CHH104" s="87"/>
      <c r="CHI104" s="75"/>
      <c r="CHJ104" s="85"/>
      <c r="CHK104" s="23"/>
      <c r="CHL104" s="11"/>
      <c r="CHM104" s="49"/>
      <c r="CHN104" s="54"/>
      <c r="CHO104" s="87"/>
      <c r="CHP104" s="87"/>
      <c r="CHQ104" s="75"/>
      <c r="CHR104" s="85"/>
      <c r="CHS104" s="23"/>
      <c r="CHT104" s="11"/>
      <c r="CHU104" s="49"/>
      <c r="CHV104" s="54"/>
      <c r="CHW104" s="87"/>
      <c r="CHX104" s="87"/>
      <c r="CHY104" s="75"/>
      <c r="CHZ104" s="85"/>
      <c r="CIA104" s="23"/>
      <c r="CIB104" s="11"/>
      <c r="CIC104" s="49"/>
      <c r="CID104" s="54"/>
      <c r="CIE104" s="87"/>
      <c r="CIF104" s="87"/>
      <c r="CIG104" s="75"/>
      <c r="CIH104" s="85"/>
      <c r="CII104" s="23"/>
      <c r="CIJ104" s="11"/>
      <c r="CIK104" s="49"/>
      <c r="CIL104" s="54"/>
      <c r="CIM104" s="87"/>
      <c r="CIN104" s="87"/>
      <c r="CIO104" s="75"/>
      <c r="CIP104" s="85"/>
      <c r="CIQ104" s="23"/>
      <c r="CIR104" s="11"/>
      <c r="CIS104" s="49"/>
      <c r="CIT104" s="54"/>
      <c r="CIU104" s="87"/>
      <c r="CIV104" s="87"/>
      <c r="CIW104" s="75"/>
      <c r="CIX104" s="85"/>
      <c r="CIY104" s="23"/>
      <c r="CIZ104" s="11"/>
      <c r="CJA104" s="49"/>
      <c r="CJB104" s="54"/>
      <c r="CJC104" s="87"/>
      <c r="CJD104" s="87"/>
      <c r="CJE104" s="75"/>
      <c r="CJF104" s="85"/>
      <c r="CJG104" s="23"/>
      <c r="CJH104" s="11"/>
      <c r="CJI104" s="49"/>
      <c r="CJJ104" s="54"/>
      <c r="CJK104" s="87"/>
      <c r="CJL104" s="87"/>
      <c r="CJM104" s="75"/>
      <c r="CJN104" s="85"/>
      <c r="CJO104" s="23"/>
      <c r="CJP104" s="11"/>
      <c r="CJQ104" s="49"/>
      <c r="CJR104" s="54"/>
      <c r="CJS104" s="87"/>
      <c r="CJT104" s="87"/>
      <c r="CJU104" s="75"/>
      <c r="CJV104" s="85"/>
      <c r="CJW104" s="23"/>
      <c r="CJX104" s="11"/>
      <c r="CJY104" s="49"/>
      <c r="CJZ104" s="54"/>
      <c r="CKA104" s="87"/>
      <c r="CKB104" s="87"/>
      <c r="CKC104" s="75"/>
      <c r="CKD104" s="85"/>
      <c r="CKE104" s="23"/>
      <c r="CKF104" s="11"/>
      <c r="CKG104" s="49"/>
      <c r="CKH104" s="54"/>
      <c r="CKI104" s="87"/>
      <c r="CKJ104" s="87"/>
      <c r="CKK104" s="75"/>
      <c r="CKL104" s="85"/>
      <c r="CKM104" s="23"/>
      <c r="CKN104" s="11"/>
      <c r="CKO104" s="49"/>
      <c r="CKP104" s="54"/>
      <c r="CKQ104" s="87"/>
      <c r="CKR104" s="87"/>
      <c r="CKS104" s="75"/>
      <c r="CKT104" s="85"/>
      <c r="CKU104" s="23"/>
      <c r="CKV104" s="11"/>
      <c r="CKW104" s="49"/>
      <c r="CKX104" s="54"/>
      <c r="CKY104" s="87"/>
      <c r="CKZ104" s="87"/>
      <c r="CLA104" s="75"/>
      <c r="CLB104" s="85"/>
      <c r="CLC104" s="23"/>
      <c r="CLD104" s="11"/>
      <c r="CLE104" s="49"/>
      <c r="CLF104" s="54"/>
      <c r="CLG104" s="87"/>
      <c r="CLH104" s="87"/>
      <c r="CLI104" s="75"/>
      <c r="CLJ104" s="85"/>
      <c r="CLK104" s="23"/>
      <c r="CLL104" s="11"/>
      <c r="CLM104" s="49"/>
      <c r="CLN104" s="54"/>
      <c r="CLO104" s="87"/>
      <c r="CLP104" s="87"/>
      <c r="CLQ104" s="75"/>
      <c r="CLR104" s="85"/>
      <c r="CLS104" s="23"/>
      <c r="CLT104" s="11"/>
      <c r="CLU104" s="49"/>
      <c r="CLV104" s="54"/>
      <c r="CLW104" s="87"/>
      <c r="CLX104" s="87"/>
      <c r="CLY104" s="75"/>
      <c r="CLZ104" s="85"/>
      <c r="CMA104" s="23"/>
      <c r="CMB104" s="11"/>
      <c r="CMC104" s="49"/>
      <c r="CMD104" s="54"/>
      <c r="CME104" s="87"/>
      <c r="CMF104" s="87"/>
      <c r="CMG104" s="75"/>
      <c r="CMH104" s="85"/>
      <c r="CMI104" s="23"/>
      <c r="CMJ104" s="11"/>
      <c r="CMK104" s="49"/>
      <c r="CML104" s="54"/>
      <c r="CMM104" s="87"/>
      <c r="CMN104" s="87"/>
      <c r="CMO104" s="75"/>
      <c r="CMP104" s="85"/>
      <c r="CMQ104" s="23"/>
      <c r="CMR104" s="11"/>
      <c r="CMS104" s="49"/>
      <c r="CMT104" s="54"/>
      <c r="CMU104" s="87"/>
      <c r="CMV104" s="87"/>
      <c r="CMW104" s="75"/>
      <c r="CMX104" s="85"/>
      <c r="CMY104" s="23"/>
      <c r="CMZ104" s="11"/>
      <c r="CNA104" s="49"/>
      <c r="CNB104" s="54"/>
      <c r="CNC104" s="87"/>
      <c r="CND104" s="87"/>
      <c r="CNE104" s="75"/>
      <c r="CNF104" s="85"/>
      <c r="CNG104" s="23"/>
      <c r="CNH104" s="11"/>
      <c r="CNI104" s="49"/>
      <c r="CNJ104" s="54"/>
      <c r="CNK104" s="87"/>
      <c r="CNL104" s="87"/>
      <c r="CNM104" s="75"/>
      <c r="CNN104" s="85"/>
      <c r="CNO104" s="23"/>
      <c r="CNP104" s="11"/>
      <c r="CNQ104" s="49"/>
      <c r="CNR104" s="54"/>
      <c r="CNS104" s="87"/>
      <c r="CNT104" s="87"/>
      <c r="CNU104" s="75"/>
      <c r="CNV104" s="85"/>
      <c r="CNW104" s="23"/>
      <c r="CNX104" s="11"/>
      <c r="CNY104" s="49"/>
      <c r="CNZ104" s="54"/>
      <c r="COA104" s="87"/>
      <c r="COB104" s="87"/>
      <c r="COC104" s="75"/>
      <c r="COD104" s="85"/>
      <c r="COE104" s="23"/>
      <c r="COF104" s="11"/>
      <c r="COG104" s="49"/>
      <c r="COH104" s="54"/>
      <c r="COI104" s="87"/>
      <c r="COJ104" s="87"/>
      <c r="COK104" s="75"/>
      <c r="COL104" s="85"/>
      <c r="COM104" s="23"/>
      <c r="CON104" s="11"/>
      <c r="COO104" s="49"/>
      <c r="COP104" s="54"/>
      <c r="COQ104" s="87"/>
      <c r="COR104" s="87"/>
      <c r="COS104" s="75"/>
      <c r="COT104" s="85"/>
      <c r="COU104" s="23"/>
      <c r="COV104" s="11"/>
      <c r="COW104" s="49"/>
      <c r="COX104" s="54"/>
      <c r="COY104" s="87"/>
      <c r="COZ104" s="87"/>
      <c r="CPA104" s="75"/>
      <c r="CPB104" s="85"/>
      <c r="CPC104" s="23"/>
      <c r="CPD104" s="11"/>
      <c r="CPE104" s="49"/>
      <c r="CPF104" s="54"/>
      <c r="CPG104" s="87"/>
      <c r="CPH104" s="87"/>
      <c r="CPI104" s="75"/>
      <c r="CPJ104" s="85"/>
      <c r="CPK104" s="23"/>
      <c r="CPL104" s="11"/>
      <c r="CPM104" s="49"/>
      <c r="CPN104" s="54"/>
      <c r="CPO104" s="87"/>
      <c r="CPP104" s="87"/>
      <c r="CPQ104" s="75"/>
      <c r="CPR104" s="85"/>
      <c r="CPS104" s="23"/>
      <c r="CPT104" s="11"/>
      <c r="CPU104" s="49"/>
      <c r="CPV104" s="54"/>
      <c r="CPW104" s="87"/>
      <c r="CPX104" s="87"/>
      <c r="CPY104" s="75"/>
      <c r="CPZ104" s="85"/>
      <c r="CQA104" s="23"/>
      <c r="CQB104" s="11"/>
      <c r="CQC104" s="49"/>
      <c r="CQD104" s="54"/>
      <c r="CQE104" s="87"/>
      <c r="CQF104" s="87"/>
      <c r="CQG104" s="75"/>
      <c r="CQH104" s="85"/>
      <c r="CQI104" s="23"/>
      <c r="CQJ104" s="11"/>
      <c r="CQK104" s="49"/>
      <c r="CQL104" s="54"/>
      <c r="CQM104" s="87"/>
      <c r="CQN104" s="87"/>
      <c r="CQO104" s="75"/>
      <c r="CQP104" s="85"/>
      <c r="CQQ104" s="23"/>
      <c r="CQR104" s="11"/>
      <c r="CQS104" s="49"/>
      <c r="CQT104" s="54"/>
      <c r="CQU104" s="87"/>
      <c r="CQV104" s="87"/>
      <c r="CQW104" s="75"/>
      <c r="CQX104" s="85"/>
      <c r="CQY104" s="23"/>
      <c r="CQZ104" s="11"/>
      <c r="CRA104" s="49"/>
      <c r="CRB104" s="54"/>
      <c r="CRC104" s="87"/>
      <c r="CRD104" s="87"/>
      <c r="CRE104" s="75"/>
      <c r="CRF104" s="85"/>
      <c r="CRG104" s="23"/>
      <c r="CRH104" s="11"/>
      <c r="CRI104" s="49"/>
      <c r="CRJ104" s="54"/>
      <c r="CRK104" s="87"/>
      <c r="CRL104" s="87"/>
      <c r="CRM104" s="75"/>
      <c r="CRN104" s="85"/>
      <c r="CRO104" s="23"/>
      <c r="CRP104" s="11"/>
      <c r="CRQ104" s="49"/>
      <c r="CRR104" s="54"/>
      <c r="CRS104" s="87"/>
      <c r="CRT104" s="87"/>
      <c r="CRU104" s="75"/>
      <c r="CRV104" s="85"/>
      <c r="CRW104" s="23"/>
      <c r="CRX104" s="11"/>
      <c r="CRY104" s="49"/>
      <c r="CRZ104" s="54"/>
      <c r="CSA104" s="87"/>
      <c r="CSB104" s="87"/>
      <c r="CSC104" s="75"/>
      <c r="CSD104" s="85"/>
      <c r="CSE104" s="23"/>
      <c r="CSF104" s="11"/>
      <c r="CSG104" s="49"/>
      <c r="CSH104" s="54"/>
      <c r="CSI104" s="87"/>
      <c r="CSJ104" s="87"/>
      <c r="CSK104" s="75"/>
      <c r="CSL104" s="85"/>
      <c r="CSM104" s="23"/>
      <c r="CSN104" s="11"/>
      <c r="CSO104" s="49"/>
      <c r="CSP104" s="54"/>
      <c r="CSQ104" s="87"/>
      <c r="CSR104" s="87"/>
      <c r="CSS104" s="75"/>
      <c r="CST104" s="85"/>
      <c r="CSU104" s="23"/>
      <c r="CSV104" s="11"/>
      <c r="CSW104" s="49"/>
      <c r="CSX104" s="54"/>
      <c r="CSY104" s="87"/>
      <c r="CSZ104" s="87"/>
      <c r="CTA104" s="75"/>
      <c r="CTB104" s="85"/>
      <c r="CTC104" s="23"/>
      <c r="CTD104" s="11"/>
      <c r="CTE104" s="49"/>
      <c r="CTF104" s="54"/>
      <c r="CTG104" s="87"/>
      <c r="CTH104" s="87"/>
      <c r="CTI104" s="75"/>
      <c r="CTJ104" s="85"/>
      <c r="CTK104" s="23"/>
      <c r="CTL104" s="11"/>
      <c r="CTM104" s="49"/>
      <c r="CTN104" s="54"/>
      <c r="CTO104" s="87"/>
      <c r="CTP104" s="87"/>
      <c r="CTQ104" s="75"/>
      <c r="CTR104" s="85"/>
      <c r="CTS104" s="23"/>
      <c r="CTT104" s="11"/>
      <c r="CTU104" s="49"/>
      <c r="CTV104" s="54"/>
      <c r="CTW104" s="87"/>
      <c r="CTX104" s="87"/>
      <c r="CTY104" s="75"/>
      <c r="CTZ104" s="85"/>
      <c r="CUA104" s="23"/>
      <c r="CUB104" s="11"/>
      <c r="CUC104" s="49"/>
      <c r="CUD104" s="54"/>
      <c r="CUE104" s="87"/>
      <c r="CUF104" s="87"/>
      <c r="CUG104" s="75"/>
      <c r="CUH104" s="85"/>
      <c r="CUI104" s="23"/>
      <c r="CUJ104" s="11"/>
      <c r="CUK104" s="49"/>
      <c r="CUL104" s="54"/>
      <c r="CUM104" s="87"/>
      <c r="CUN104" s="87"/>
      <c r="CUO104" s="75"/>
      <c r="CUP104" s="85"/>
      <c r="CUQ104" s="23"/>
      <c r="CUR104" s="11"/>
      <c r="CUS104" s="49"/>
      <c r="CUT104" s="54"/>
      <c r="CUU104" s="87"/>
      <c r="CUV104" s="87"/>
      <c r="CUW104" s="75"/>
      <c r="CUX104" s="85"/>
      <c r="CUY104" s="23"/>
      <c r="CUZ104" s="11"/>
      <c r="CVA104" s="49"/>
      <c r="CVB104" s="54"/>
      <c r="CVC104" s="87"/>
      <c r="CVD104" s="87"/>
      <c r="CVE104" s="75"/>
      <c r="CVF104" s="85"/>
      <c r="CVG104" s="23"/>
      <c r="CVH104" s="11"/>
      <c r="CVI104" s="49"/>
      <c r="CVJ104" s="54"/>
      <c r="CVK104" s="87"/>
      <c r="CVL104" s="87"/>
      <c r="CVM104" s="75"/>
      <c r="CVN104" s="85"/>
      <c r="CVO104" s="23"/>
      <c r="CVP104" s="11"/>
      <c r="CVQ104" s="49"/>
      <c r="CVR104" s="54"/>
      <c r="CVS104" s="87"/>
      <c r="CVT104" s="87"/>
      <c r="CVU104" s="75"/>
      <c r="CVV104" s="85"/>
      <c r="CVW104" s="23"/>
      <c r="CVX104" s="11"/>
      <c r="CVY104" s="49"/>
      <c r="CVZ104" s="54"/>
      <c r="CWA104" s="87"/>
      <c r="CWB104" s="87"/>
      <c r="CWC104" s="75"/>
      <c r="CWD104" s="85"/>
      <c r="CWE104" s="23"/>
      <c r="CWF104" s="11"/>
      <c r="CWG104" s="49"/>
      <c r="CWH104" s="54"/>
      <c r="CWI104" s="87"/>
      <c r="CWJ104" s="87"/>
      <c r="CWK104" s="75"/>
      <c r="CWL104" s="85"/>
      <c r="CWM104" s="23"/>
      <c r="CWN104" s="11"/>
      <c r="CWO104" s="49"/>
      <c r="CWP104" s="54"/>
      <c r="CWQ104" s="87"/>
      <c r="CWR104" s="87"/>
      <c r="CWS104" s="75"/>
      <c r="CWT104" s="85"/>
      <c r="CWU104" s="23"/>
      <c r="CWV104" s="11"/>
      <c r="CWW104" s="49"/>
      <c r="CWX104" s="54"/>
      <c r="CWY104" s="87"/>
      <c r="CWZ104" s="87"/>
      <c r="CXA104" s="75"/>
      <c r="CXB104" s="85"/>
      <c r="CXC104" s="23"/>
      <c r="CXD104" s="11"/>
      <c r="CXE104" s="49"/>
      <c r="CXF104" s="54"/>
      <c r="CXG104" s="87"/>
      <c r="CXH104" s="87"/>
      <c r="CXI104" s="75"/>
      <c r="CXJ104" s="85"/>
      <c r="CXK104" s="23"/>
      <c r="CXL104" s="11"/>
      <c r="CXM104" s="49"/>
      <c r="CXN104" s="54"/>
      <c r="CXO104" s="87"/>
      <c r="CXP104" s="87"/>
      <c r="CXQ104" s="75"/>
      <c r="CXR104" s="85"/>
      <c r="CXS104" s="23"/>
      <c r="CXT104" s="11"/>
      <c r="CXU104" s="49"/>
      <c r="CXV104" s="54"/>
      <c r="CXW104" s="87"/>
      <c r="CXX104" s="87"/>
      <c r="CXY104" s="75"/>
      <c r="CXZ104" s="85"/>
      <c r="CYA104" s="23"/>
      <c r="CYB104" s="11"/>
      <c r="CYC104" s="49"/>
      <c r="CYD104" s="54"/>
      <c r="CYE104" s="87"/>
      <c r="CYF104" s="87"/>
      <c r="CYG104" s="75"/>
      <c r="CYH104" s="85"/>
      <c r="CYI104" s="23"/>
      <c r="CYJ104" s="11"/>
      <c r="CYK104" s="49"/>
      <c r="CYL104" s="54"/>
      <c r="CYM104" s="87"/>
      <c r="CYN104" s="87"/>
      <c r="CYO104" s="75"/>
      <c r="CYP104" s="85"/>
      <c r="CYQ104" s="23"/>
      <c r="CYR104" s="11"/>
      <c r="CYS104" s="49"/>
      <c r="CYT104" s="54"/>
      <c r="CYU104" s="87"/>
      <c r="CYV104" s="87"/>
      <c r="CYW104" s="75"/>
      <c r="CYX104" s="85"/>
      <c r="CYY104" s="23"/>
      <c r="CYZ104" s="11"/>
      <c r="CZA104" s="49"/>
      <c r="CZB104" s="54"/>
      <c r="CZC104" s="87"/>
      <c r="CZD104" s="87"/>
      <c r="CZE104" s="75"/>
      <c r="CZF104" s="85"/>
      <c r="CZG104" s="23"/>
      <c r="CZH104" s="11"/>
      <c r="CZI104" s="49"/>
      <c r="CZJ104" s="54"/>
      <c r="CZK104" s="87"/>
      <c r="CZL104" s="87"/>
      <c r="CZM104" s="75"/>
      <c r="CZN104" s="85"/>
      <c r="CZO104" s="23"/>
      <c r="CZP104" s="11"/>
      <c r="CZQ104" s="49"/>
      <c r="CZR104" s="54"/>
      <c r="CZS104" s="87"/>
      <c r="CZT104" s="87"/>
      <c r="CZU104" s="75"/>
      <c r="CZV104" s="85"/>
      <c r="CZW104" s="23"/>
      <c r="CZX104" s="11"/>
      <c r="CZY104" s="49"/>
      <c r="CZZ104" s="54"/>
      <c r="DAA104" s="87"/>
      <c r="DAB104" s="87"/>
      <c r="DAC104" s="75"/>
      <c r="DAD104" s="85"/>
      <c r="DAE104" s="23"/>
      <c r="DAF104" s="11"/>
      <c r="DAG104" s="49"/>
      <c r="DAH104" s="54"/>
      <c r="DAI104" s="87"/>
      <c r="DAJ104" s="87"/>
      <c r="DAK104" s="75"/>
      <c r="DAL104" s="85"/>
      <c r="DAM104" s="23"/>
      <c r="DAN104" s="11"/>
      <c r="DAO104" s="49"/>
      <c r="DAP104" s="54"/>
      <c r="DAQ104" s="87"/>
      <c r="DAR104" s="87"/>
      <c r="DAS104" s="75"/>
      <c r="DAT104" s="85"/>
      <c r="DAU104" s="23"/>
      <c r="DAV104" s="11"/>
      <c r="DAW104" s="49"/>
      <c r="DAX104" s="54"/>
      <c r="DAY104" s="87"/>
      <c r="DAZ104" s="87"/>
      <c r="DBA104" s="75"/>
      <c r="DBB104" s="85"/>
      <c r="DBC104" s="23"/>
      <c r="DBD104" s="11"/>
      <c r="DBE104" s="49"/>
      <c r="DBF104" s="54"/>
      <c r="DBG104" s="87"/>
      <c r="DBH104" s="87"/>
      <c r="DBI104" s="75"/>
      <c r="DBJ104" s="85"/>
      <c r="DBK104" s="23"/>
      <c r="DBL104" s="11"/>
      <c r="DBM104" s="49"/>
      <c r="DBN104" s="54"/>
      <c r="DBO104" s="87"/>
      <c r="DBP104" s="87"/>
      <c r="DBQ104" s="75"/>
      <c r="DBR104" s="85"/>
      <c r="DBS104" s="23"/>
      <c r="DBT104" s="11"/>
      <c r="DBU104" s="49"/>
      <c r="DBV104" s="54"/>
      <c r="DBW104" s="87"/>
      <c r="DBX104" s="87"/>
      <c r="DBY104" s="75"/>
      <c r="DBZ104" s="85"/>
      <c r="DCA104" s="23"/>
      <c r="DCB104" s="11"/>
      <c r="DCC104" s="49"/>
      <c r="DCD104" s="54"/>
      <c r="DCE104" s="87"/>
      <c r="DCF104" s="87"/>
      <c r="DCG104" s="75"/>
      <c r="DCH104" s="85"/>
      <c r="DCI104" s="23"/>
      <c r="DCJ104" s="11"/>
      <c r="DCK104" s="49"/>
      <c r="DCL104" s="54"/>
      <c r="DCM104" s="87"/>
      <c r="DCN104" s="87"/>
      <c r="DCO104" s="75"/>
      <c r="DCP104" s="85"/>
      <c r="DCQ104" s="23"/>
      <c r="DCR104" s="11"/>
      <c r="DCS104" s="49"/>
      <c r="DCT104" s="54"/>
      <c r="DCU104" s="87"/>
      <c r="DCV104" s="87"/>
      <c r="DCW104" s="75"/>
      <c r="DCX104" s="85"/>
      <c r="DCY104" s="23"/>
      <c r="DCZ104" s="11"/>
      <c r="DDA104" s="49"/>
      <c r="DDB104" s="54"/>
      <c r="DDC104" s="87"/>
      <c r="DDD104" s="87"/>
      <c r="DDE104" s="75"/>
      <c r="DDF104" s="85"/>
      <c r="DDG104" s="23"/>
      <c r="DDH104" s="11"/>
      <c r="DDI104" s="49"/>
      <c r="DDJ104" s="54"/>
      <c r="DDK104" s="87"/>
      <c r="DDL104" s="87"/>
      <c r="DDM104" s="75"/>
      <c r="DDN104" s="85"/>
      <c r="DDO104" s="23"/>
      <c r="DDP104" s="11"/>
      <c r="DDQ104" s="49"/>
      <c r="DDR104" s="54"/>
      <c r="DDS104" s="87"/>
      <c r="DDT104" s="87"/>
      <c r="DDU104" s="75"/>
      <c r="DDV104" s="85"/>
      <c r="DDW104" s="23"/>
      <c r="DDX104" s="11"/>
      <c r="DDY104" s="49"/>
      <c r="DDZ104" s="54"/>
      <c r="DEA104" s="87"/>
      <c r="DEB104" s="87"/>
      <c r="DEC104" s="75"/>
      <c r="DED104" s="85"/>
      <c r="DEE104" s="23"/>
      <c r="DEF104" s="11"/>
      <c r="DEG104" s="49"/>
      <c r="DEH104" s="54"/>
      <c r="DEI104" s="87"/>
      <c r="DEJ104" s="87"/>
      <c r="DEK104" s="75"/>
      <c r="DEL104" s="85"/>
      <c r="DEM104" s="23"/>
      <c r="DEN104" s="11"/>
      <c r="DEO104" s="49"/>
      <c r="DEP104" s="54"/>
      <c r="DEQ104" s="87"/>
      <c r="DER104" s="87"/>
      <c r="DES104" s="75"/>
      <c r="DET104" s="85"/>
      <c r="DEU104" s="23"/>
      <c r="DEV104" s="11"/>
      <c r="DEW104" s="49"/>
      <c r="DEX104" s="54"/>
      <c r="DEY104" s="87"/>
      <c r="DEZ104" s="87"/>
      <c r="DFA104" s="75"/>
      <c r="DFB104" s="85"/>
      <c r="DFC104" s="23"/>
      <c r="DFD104" s="11"/>
      <c r="DFE104" s="49"/>
      <c r="DFF104" s="54"/>
      <c r="DFG104" s="87"/>
      <c r="DFH104" s="87"/>
      <c r="DFI104" s="75"/>
      <c r="DFJ104" s="85"/>
      <c r="DFK104" s="23"/>
      <c r="DFL104" s="11"/>
      <c r="DFM104" s="49"/>
      <c r="DFN104" s="54"/>
      <c r="DFO104" s="87"/>
      <c r="DFP104" s="87"/>
      <c r="DFQ104" s="75"/>
      <c r="DFR104" s="85"/>
      <c r="DFS104" s="23"/>
      <c r="DFT104" s="11"/>
      <c r="DFU104" s="49"/>
      <c r="DFV104" s="54"/>
      <c r="DFW104" s="87"/>
      <c r="DFX104" s="87"/>
      <c r="DFY104" s="75"/>
      <c r="DFZ104" s="85"/>
      <c r="DGA104" s="23"/>
      <c r="DGB104" s="11"/>
      <c r="DGC104" s="49"/>
      <c r="DGD104" s="54"/>
      <c r="DGE104" s="87"/>
      <c r="DGF104" s="87"/>
      <c r="DGG104" s="75"/>
      <c r="DGH104" s="85"/>
      <c r="DGI104" s="23"/>
      <c r="DGJ104" s="11"/>
      <c r="DGK104" s="49"/>
      <c r="DGL104" s="54"/>
      <c r="DGM104" s="87"/>
      <c r="DGN104" s="87"/>
      <c r="DGO104" s="75"/>
      <c r="DGP104" s="85"/>
      <c r="DGQ104" s="23"/>
      <c r="DGR104" s="11"/>
      <c r="DGS104" s="49"/>
      <c r="DGT104" s="54"/>
      <c r="DGU104" s="87"/>
      <c r="DGV104" s="87"/>
      <c r="DGW104" s="75"/>
      <c r="DGX104" s="85"/>
      <c r="DGY104" s="23"/>
      <c r="DGZ104" s="11"/>
      <c r="DHA104" s="49"/>
      <c r="DHB104" s="54"/>
      <c r="DHC104" s="87"/>
      <c r="DHD104" s="87"/>
      <c r="DHE104" s="75"/>
      <c r="DHF104" s="85"/>
      <c r="DHG104" s="23"/>
      <c r="DHH104" s="11"/>
      <c r="DHI104" s="49"/>
      <c r="DHJ104" s="54"/>
      <c r="DHK104" s="87"/>
      <c r="DHL104" s="87"/>
      <c r="DHM104" s="75"/>
      <c r="DHN104" s="85"/>
      <c r="DHO104" s="23"/>
      <c r="DHP104" s="11"/>
      <c r="DHQ104" s="49"/>
      <c r="DHR104" s="54"/>
      <c r="DHS104" s="87"/>
      <c r="DHT104" s="87"/>
      <c r="DHU104" s="75"/>
      <c r="DHV104" s="85"/>
      <c r="DHW104" s="23"/>
      <c r="DHX104" s="11"/>
      <c r="DHY104" s="49"/>
      <c r="DHZ104" s="54"/>
      <c r="DIA104" s="87"/>
      <c r="DIB104" s="87"/>
      <c r="DIC104" s="75"/>
      <c r="DID104" s="85"/>
      <c r="DIE104" s="23"/>
      <c r="DIF104" s="11"/>
      <c r="DIG104" s="49"/>
      <c r="DIH104" s="54"/>
      <c r="DII104" s="87"/>
      <c r="DIJ104" s="87"/>
      <c r="DIK104" s="75"/>
      <c r="DIL104" s="85"/>
      <c r="DIM104" s="23"/>
      <c r="DIN104" s="11"/>
      <c r="DIO104" s="49"/>
      <c r="DIP104" s="54"/>
      <c r="DIQ104" s="87"/>
      <c r="DIR104" s="87"/>
      <c r="DIS104" s="75"/>
      <c r="DIT104" s="85"/>
      <c r="DIU104" s="23"/>
      <c r="DIV104" s="11"/>
      <c r="DIW104" s="49"/>
      <c r="DIX104" s="54"/>
      <c r="DIY104" s="87"/>
      <c r="DIZ104" s="87"/>
      <c r="DJA104" s="75"/>
      <c r="DJB104" s="85"/>
      <c r="DJC104" s="23"/>
      <c r="DJD104" s="11"/>
      <c r="DJE104" s="49"/>
      <c r="DJF104" s="54"/>
      <c r="DJG104" s="87"/>
      <c r="DJH104" s="87"/>
      <c r="DJI104" s="75"/>
      <c r="DJJ104" s="85"/>
      <c r="DJK104" s="23"/>
      <c r="DJL104" s="11"/>
      <c r="DJM104" s="49"/>
      <c r="DJN104" s="54"/>
      <c r="DJO104" s="87"/>
      <c r="DJP104" s="87"/>
      <c r="DJQ104" s="75"/>
      <c r="DJR104" s="85"/>
      <c r="DJS104" s="23"/>
      <c r="DJT104" s="11"/>
      <c r="DJU104" s="49"/>
      <c r="DJV104" s="54"/>
      <c r="DJW104" s="87"/>
      <c r="DJX104" s="87"/>
      <c r="DJY104" s="75"/>
      <c r="DJZ104" s="85"/>
      <c r="DKA104" s="23"/>
      <c r="DKB104" s="11"/>
      <c r="DKC104" s="49"/>
      <c r="DKD104" s="54"/>
      <c r="DKE104" s="87"/>
      <c r="DKF104" s="87"/>
      <c r="DKG104" s="75"/>
      <c r="DKH104" s="85"/>
      <c r="DKI104" s="23"/>
      <c r="DKJ104" s="11"/>
      <c r="DKK104" s="49"/>
      <c r="DKL104" s="54"/>
      <c r="DKM104" s="87"/>
      <c r="DKN104" s="87"/>
      <c r="DKO104" s="75"/>
      <c r="DKP104" s="85"/>
      <c r="DKQ104" s="23"/>
      <c r="DKR104" s="11"/>
      <c r="DKS104" s="49"/>
      <c r="DKT104" s="54"/>
      <c r="DKU104" s="87"/>
      <c r="DKV104" s="87"/>
      <c r="DKW104" s="75"/>
      <c r="DKX104" s="85"/>
      <c r="DKY104" s="23"/>
      <c r="DKZ104" s="11"/>
      <c r="DLA104" s="49"/>
      <c r="DLB104" s="54"/>
      <c r="DLC104" s="87"/>
      <c r="DLD104" s="87"/>
      <c r="DLE104" s="75"/>
      <c r="DLF104" s="85"/>
      <c r="DLG104" s="23"/>
      <c r="DLH104" s="11"/>
      <c r="DLI104" s="49"/>
      <c r="DLJ104" s="54"/>
      <c r="DLK104" s="87"/>
      <c r="DLL104" s="87"/>
      <c r="DLM104" s="75"/>
      <c r="DLN104" s="85"/>
      <c r="DLO104" s="23"/>
      <c r="DLP104" s="11"/>
      <c r="DLQ104" s="49"/>
      <c r="DLR104" s="54"/>
      <c r="DLS104" s="87"/>
      <c r="DLT104" s="87"/>
      <c r="DLU104" s="75"/>
      <c r="DLV104" s="85"/>
      <c r="DLW104" s="23"/>
      <c r="DLX104" s="11"/>
      <c r="DLY104" s="49"/>
      <c r="DLZ104" s="54"/>
      <c r="DMA104" s="87"/>
      <c r="DMB104" s="87"/>
      <c r="DMC104" s="75"/>
      <c r="DMD104" s="85"/>
      <c r="DME104" s="23"/>
      <c r="DMF104" s="11"/>
      <c r="DMG104" s="49"/>
      <c r="DMH104" s="54"/>
      <c r="DMI104" s="87"/>
      <c r="DMJ104" s="87"/>
      <c r="DMK104" s="75"/>
      <c r="DML104" s="85"/>
      <c r="DMM104" s="23"/>
      <c r="DMN104" s="11"/>
      <c r="DMO104" s="49"/>
      <c r="DMP104" s="54"/>
      <c r="DMQ104" s="87"/>
      <c r="DMR104" s="87"/>
      <c r="DMS104" s="75"/>
      <c r="DMT104" s="85"/>
      <c r="DMU104" s="23"/>
      <c r="DMV104" s="11"/>
      <c r="DMW104" s="49"/>
      <c r="DMX104" s="54"/>
      <c r="DMY104" s="87"/>
      <c r="DMZ104" s="87"/>
      <c r="DNA104" s="75"/>
      <c r="DNB104" s="85"/>
      <c r="DNC104" s="23"/>
      <c r="DND104" s="11"/>
      <c r="DNE104" s="49"/>
      <c r="DNF104" s="54"/>
      <c r="DNG104" s="87"/>
      <c r="DNH104" s="87"/>
      <c r="DNI104" s="75"/>
      <c r="DNJ104" s="85"/>
      <c r="DNK104" s="23"/>
      <c r="DNL104" s="11"/>
      <c r="DNM104" s="49"/>
      <c r="DNN104" s="54"/>
      <c r="DNO104" s="87"/>
      <c r="DNP104" s="87"/>
      <c r="DNQ104" s="75"/>
      <c r="DNR104" s="85"/>
      <c r="DNS104" s="23"/>
      <c r="DNT104" s="11"/>
      <c r="DNU104" s="49"/>
      <c r="DNV104" s="54"/>
      <c r="DNW104" s="87"/>
      <c r="DNX104" s="87"/>
      <c r="DNY104" s="75"/>
      <c r="DNZ104" s="85"/>
      <c r="DOA104" s="23"/>
      <c r="DOB104" s="11"/>
      <c r="DOC104" s="49"/>
      <c r="DOD104" s="54"/>
      <c r="DOE104" s="87"/>
      <c r="DOF104" s="87"/>
      <c r="DOG104" s="75"/>
      <c r="DOH104" s="85"/>
      <c r="DOI104" s="23"/>
      <c r="DOJ104" s="11"/>
      <c r="DOK104" s="49"/>
      <c r="DOL104" s="54"/>
      <c r="DOM104" s="87"/>
      <c r="DON104" s="87"/>
      <c r="DOO104" s="75"/>
      <c r="DOP104" s="85"/>
      <c r="DOQ104" s="23"/>
      <c r="DOR104" s="11"/>
      <c r="DOS104" s="49"/>
      <c r="DOT104" s="54"/>
      <c r="DOU104" s="87"/>
      <c r="DOV104" s="87"/>
      <c r="DOW104" s="75"/>
      <c r="DOX104" s="85"/>
      <c r="DOY104" s="23"/>
      <c r="DOZ104" s="11"/>
      <c r="DPA104" s="49"/>
      <c r="DPB104" s="54"/>
      <c r="DPC104" s="87"/>
      <c r="DPD104" s="87"/>
      <c r="DPE104" s="75"/>
      <c r="DPF104" s="85"/>
      <c r="DPG104" s="23"/>
      <c r="DPH104" s="11"/>
      <c r="DPI104" s="49"/>
      <c r="DPJ104" s="54"/>
      <c r="DPK104" s="87"/>
      <c r="DPL104" s="87"/>
      <c r="DPM104" s="75"/>
      <c r="DPN104" s="85"/>
      <c r="DPO104" s="23"/>
      <c r="DPP104" s="11"/>
      <c r="DPQ104" s="49"/>
      <c r="DPR104" s="54"/>
      <c r="DPS104" s="87"/>
      <c r="DPT104" s="87"/>
      <c r="DPU104" s="75"/>
      <c r="DPV104" s="85"/>
      <c r="DPW104" s="23"/>
      <c r="DPX104" s="11"/>
      <c r="DPY104" s="49"/>
      <c r="DPZ104" s="54"/>
      <c r="DQA104" s="87"/>
      <c r="DQB104" s="87"/>
      <c r="DQC104" s="75"/>
      <c r="DQD104" s="85"/>
      <c r="DQE104" s="23"/>
      <c r="DQF104" s="11"/>
      <c r="DQG104" s="49"/>
      <c r="DQH104" s="54"/>
      <c r="DQI104" s="87"/>
      <c r="DQJ104" s="87"/>
      <c r="DQK104" s="75"/>
      <c r="DQL104" s="85"/>
      <c r="DQM104" s="23"/>
      <c r="DQN104" s="11"/>
      <c r="DQO104" s="49"/>
      <c r="DQP104" s="54"/>
      <c r="DQQ104" s="87"/>
      <c r="DQR104" s="87"/>
      <c r="DQS104" s="75"/>
      <c r="DQT104" s="85"/>
      <c r="DQU104" s="23"/>
      <c r="DQV104" s="11"/>
      <c r="DQW104" s="49"/>
      <c r="DQX104" s="54"/>
      <c r="DQY104" s="87"/>
      <c r="DQZ104" s="87"/>
      <c r="DRA104" s="75"/>
      <c r="DRB104" s="85"/>
      <c r="DRC104" s="23"/>
      <c r="DRD104" s="11"/>
      <c r="DRE104" s="49"/>
      <c r="DRF104" s="54"/>
      <c r="DRG104" s="87"/>
      <c r="DRH104" s="87"/>
      <c r="DRI104" s="75"/>
      <c r="DRJ104" s="85"/>
      <c r="DRK104" s="23"/>
      <c r="DRL104" s="11"/>
      <c r="DRM104" s="49"/>
      <c r="DRN104" s="54"/>
      <c r="DRO104" s="87"/>
      <c r="DRP104" s="87"/>
      <c r="DRQ104" s="75"/>
      <c r="DRR104" s="85"/>
      <c r="DRS104" s="23"/>
      <c r="DRT104" s="11"/>
      <c r="DRU104" s="49"/>
      <c r="DRV104" s="54"/>
      <c r="DRW104" s="87"/>
      <c r="DRX104" s="87"/>
      <c r="DRY104" s="75"/>
      <c r="DRZ104" s="85"/>
      <c r="DSA104" s="23"/>
      <c r="DSB104" s="11"/>
      <c r="DSC104" s="49"/>
      <c r="DSD104" s="54"/>
      <c r="DSE104" s="87"/>
      <c r="DSF104" s="87"/>
      <c r="DSG104" s="75"/>
      <c r="DSH104" s="85"/>
      <c r="DSI104" s="23"/>
      <c r="DSJ104" s="11"/>
      <c r="DSK104" s="49"/>
      <c r="DSL104" s="54"/>
      <c r="DSM104" s="87"/>
      <c r="DSN104" s="87"/>
      <c r="DSO104" s="75"/>
      <c r="DSP104" s="85"/>
      <c r="DSQ104" s="23"/>
      <c r="DSR104" s="11"/>
      <c r="DSS104" s="49"/>
      <c r="DST104" s="54"/>
      <c r="DSU104" s="87"/>
      <c r="DSV104" s="87"/>
      <c r="DSW104" s="75"/>
      <c r="DSX104" s="85"/>
      <c r="DSY104" s="23"/>
      <c r="DSZ104" s="11"/>
      <c r="DTA104" s="49"/>
      <c r="DTB104" s="54"/>
      <c r="DTC104" s="87"/>
      <c r="DTD104" s="87"/>
      <c r="DTE104" s="75"/>
      <c r="DTF104" s="85"/>
      <c r="DTG104" s="23"/>
      <c r="DTH104" s="11"/>
      <c r="DTI104" s="49"/>
      <c r="DTJ104" s="54"/>
      <c r="DTK104" s="87"/>
      <c r="DTL104" s="87"/>
      <c r="DTM104" s="75"/>
      <c r="DTN104" s="85"/>
      <c r="DTO104" s="23"/>
      <c r="DTP104" s="11"/>
      <c r="DTQ104" s="49"/>
      <c r="DTR104" s="54"/>
      <c r="DTS104" s="87"/>
      <c r="DTT104" s="87"/>
      <c r="DTU104" s="75"/>
      <c r="DTV104" s="85"/>
      <c r="DTW104" s="23"/>
      <c r="DTX104" s="11"/>
      <c r="DTY104" s="49"/>
      <c r="DTZ104" s="54"/>
      <c r="DUA104" s="87"/>
      <c r="DUB104" s="87"/>
      <c r="DUC104" s="75"/>
      <c r="DUD104" s="85"/>
      <c r="DUE104" s="23"/>
      <c r="DUF104" s="11"/>
      <c r="DUG104" s="49"/>
      <c r="DUH104" s="54"/>
      <c r="DUI104" s="87"/>
      <c r="DUJ104" s="87"/>
      <c r="DUK104" s="75"/>
      <c r="DUL104" s="85"/>
      <c r="DUM104" s="23"/>
      <c r="DUN104" s="11"/>
      <c r="DUO104" s="49"/>
      <c r="DUP104" s="54"/>
      <c r="DUQ104" s="87"/>
      <c r="DUR104" s="87"/>
      <c r="DUS104" s="75"/>
      <c r="DUT104" s="85"/>
      <c r="DUU104" s="23"/>
      <c r="DUV104" s="11"/>
      <c r="DUW104" s="49"/>
      <c r="DUX104" s="54"/>
      <c r="DUY104" s="87"/>
      <c r="DUZ104" s="87"/>
      <c r="DVA104" s="75"/>
      <c r="DVB104" s="85"/>
      <c r="DVC104" s="23"/>
      <c r="DVD104" s="11"/>
      <c r="DVE104" s="49"/>
      <c r="DVF104" s="54"/>
      <c r="DVG104" s="87"/>
      <c r="DVH104" s="87"/>
      <c r="DVI104" s="75"/>
      <c r="DVJ104" s="85"/>
      <c r="DVK104" s="23"/>
      <c r="DVL104" s="11"/>
      <c r="DVM104" s="49"/>
      <c r="DVN104" s="54"/>
      <c r="DVO104" s="87"/>
      <c r="DVP104" s="87"/>
      <c r="DVQ104" s="75"/>
      <c r="DVR104" s="85"/>
      <c r="DVS104" s="23"/>
      <c r="DVT104" s="11"/>
      <c r="DVU104" s="49"/>
      <c r="DVV104" s="54"/>
      <c r="DVW104" s="87"/>
      <c r="DVX104" s="87"/>
      <c r="DVY104" s="75"/>
      <c r="DVZ104" s="85"/>
      <c r="DWA104" s="23"/>
      <c r="DWB104" s="11"/>
      <c r="DWC104" s="49"/>
      <c r="DWD104" s="54"/>
      <c r="DWE104" s="87"/>
      <c r="DWF104" s="87"/>
      <c r="DWG104" s="75"/>
      <c r="DWH104" s="85"/>
      <c r="DWI104" s="23"/>
      <c r="DWJ104" s="11"/>
      <c r="DWK104" s="49"/>
      <c r="DWL104" s="54"/>
      <c r="DWM104" s="87"/>
      <c r="DWN104" s="87"/>
      <c r="DWO104" s="75"/>
      <c r="DWP104" s="85"/>
      <c r="DWQ104" s="23"/>
      <c r="DWR104" s="11"/>
      <c r="DWS104" s="49"/>
      <c r="DWT104" s="54"/>
      <c r="DWU104" s="87"/>
      <c r="DWV104" s="87"/>
      <c r="DWW104" s="75"/>
      <c r="DWX104" s="85"/>
      <c r="DWY104" s="23"/>
      <c r="DWZ104" s="11"/>
      <c r="DXA104" s="49"/>
      <c r="DXB104" s="54"/>
      <c r="DXC104" s="87"/>
      <c r="DXD104" s="87"/>
      <c r="DXE104" s="75"/>
      <c r="DXF104" s="85"/>
      <c r="DXG104" s="23"/>
      <c r="DXH104" s="11"/>
      <c r="DXI104" s="49"/>
      <c r="DXJ104" s="54"/>
      <c r="DXK104" s="87"/>
      <c r="DXL104" s="87"/>
      <c r="DXM104" s="75"/>
      <c r="DXN104" s="85"/>
      <c r="DXO104" s="23"/>
      <c r="DXP104" s="11"/>
      <c r="DXQ104" s="49"/>
      <c r="DXR104" s="54"/>
      <c r="DXS104" s="87"/>
      <c r="DXT104" s="87"/>
      <c r="DXU104" s="75"/>
      <c r="DXV104" s="85"/>
      <c r="DXW104" s="23"/>
      <c r="DXX104" s="11"/>
      <c r="DXY104" s="49"/>
      <c r="DXZ104" s="54"/>
      <c r="DYA104" s="87"/>
      <c r="DYB104" s="87"/>
      <c r="DYC104" s="75"/>
      <c r="DYD104" s="85"/>
      <c r="DYE104" s="23"/>
      <c r="DYF104" s="11"/>
      <c r="DYG104" s="49"/>
      <c r="DYH104" s="54"/>
      <c r="DYI104" s="87"/>
      <c r="DYJ104" s="87"/>
      <c r="DYK104" s="75"/>
      <c r="DYL104" s="85"/>
      <c r="DYM104" s="23"/>
      <c r="DYN104" s="11"/>
      <c r="DYO104" s="49"/>
      <c r="DYP104" s="54"/>
      <c r="DYQ104" s="87"/>
      <c r="DYR104" s="87"/>
      <c r="DYS104" s="75"/>
      <c r="DYT104" s="85"/>
      <c r="DYU104" s="23"/>
      <c r="DYV104" s="11"/>
      <c r="DYW104" s="49"/>
      <c r="DYX104" s="54"/>
      <c r="DYY104" s="87"/>
      <c r="DYZ104" s="87"/>
      <c r="DZA104" s="75"/>
      <c r="DZB104" s="85"/>
      <c r="DZC104" s="23"/>
      <c r="DZD104" s="11"/>
      <c r="DZE104" s="49"/>
      <c r="DZF104" s="54"/>
      <c r="DZG104" s="87"/>
      <c r="DZH104" s="87"/>
      <c r="DZI104" s="75"/>
      <c r="DZJ104" s="85"/>
      <c r="DZK104" s="23"/>
      <c r="DZL104" s="11"/>
      <c r="DZM104" s="49"/>
      <c r="DZN104" s="54"/>
      <c r="DZO104" s="87"/>
      <c r="DZP104" s="87"/>
      <c r="DZQ104" s="75"/>
      <c r="DZR104" s="85"/>
      <c r="DZS104" s="23"/>
      <c r="DZT104" s="11"/>
      <c r="DZU104" s="49"/>
      <c r="DZV104" s="54"/>
      <c r="DZW104" s="87"/>
      <c r="DZX104" s="87"/>
      <c r="DZY104" s="75"/>
      <c r="DZZ104" s="85"/>
      <c r="EAA104" s="23"/>
      <c r="EAB104" s="11"/>
      <c r="EAC104" s="49"/>
      <c r="EAD104" s="54"/>
      <c r="EAE104" s="87"/>
      <c r="EAF104" s="87"/>
      <c r="EAG104" s="75"/>
      <c r="EAH104" s="85"/>
      <c r="EAI104" s="23"/>
      <c r="EAJ104" s="11"/>
      <c r="EAK104" s="49"/>
      <c r="EAL104" s="54"/>
      <c r="EAM104" s="87"/>
      <c r="EAN104" s="87"/>
      <c r="EAO104" s="75"/>
      <c r="EAP104" s="85"/>
      <c r="EAQ104" s="23"/>
      <c r="EAR104" s="11"/>
      <c r="EAS104" s="49"/>
      <c r="EAT104" s="54"/>
      <c r="EAU104" s="87"/>
      <c r="EAV104" s="87"/>
      <c r="EAW104" s="75"/>
      <c r="EAX104" s="85"/>
      <c r="EAY104" s="23"/>
      <c r="EAZ104" s="11"/>
      <c r="EBA104" s="49"/>
      <c r="EBB104" s="54"/>
      <c r="EBC104" s="87"/>
      <c r="EBD104" s="87"/>
      <c r="EBE104" s="75"/>
      <c r="EBF104" s="85"/>
      <c r="EBG104" s="23"/>
      <c r="EBH104" s="11"/>
      <c r="EBI104" s="49"/>
      <c r="EBJ104" s="54"/>
      <c r="EBK104" s="87"/>
      <c r="EBL104" s="87"/>
      <c r="EBM104" s="75"/>
      <c r="EBN104" s="85"/>
      <c r="EBO104" s="23"/>
      <c r="EBP104" s="11"/>
      <c r="EBQ104" s="49"/>
      <c r="EBR104" s="54"/>
      <c r="EBS104" s="87"/>
      <c r="EBT104" s="87"/>
      <c r="EBU104" s="75"/>
      <c r="EBV104" s="85"/>
      <c r="EBW104" s="23"/>
      <c r="EBX104" s="11"/>
      <c r="EBY104" s="49"/>
      <c r="EBZ104" s="54"/>
      <c r="ECA104" s="87"/>
      <c r="ECB104" s="87"/>
      <c r="ECC104" s="75"/>
      <c r="ECD104" s="85"/>
      <c r="ECE104" s="23"/>
      <c r="ECF104" s="11"/>
      <c r="ECG104" s="49"/>
      <c r="ECH104" s="54"/>
      <c r="ECI104" s="87"/>
      <c r="ECJ104" s="87"/>
      <c r="ECK104" s="75"/>
      <c r="ECL104" s="85"/>
      <c r="ECM104" s="23"/>
      <c r="ECN104" s="11"/>
      <c r="ECO104" s="49"/>
      <c r="ECP104" s="54"/>
      <c r="ECQ104" s="87"/>
      <c r="ECR104" s="87"/>
      <c r="ECS104" s="75"/>
      <c r="ECT104" s="85"/>
      <c r="ECU104" s="23"/>
      <c r="ECV104" s="11"/>
      <c r="ECW104" s="49"/>
      <c r="ECX104" s="54"/>
      <c r="ECY104" s="87"/>
      <c r="ECZ104" s="87"/>
      <c r="EDA104" s="75"/>
      <c r="EDB104" s="85"/>
      <c r="EDC104" s="23"/>
      <c r="EDD104" s="11"/>
      <c r="EDE104" s="49"/>
      <c r="EDF104" s="54"/>
      <c r="EDG104" s="87"/>
      <c r="EDH104" s="87"/>
      <c r="EDI104" s="75"/>
      <c r="EDJ104" s="85"/>
      <c r="EDK104" s="23"/>
      <c r="EDL104" s="11"/>
      <c r="EDM104" s="49"/>
      <c r="EDN104" s="54"/>
      <c r="EDO104" s="87"/>
      <c r="EDP104" s="87"/>
      <c r="EDQ104" s="75"/>
      <c r="EDR104" s="85"/>
      <c r="EDS104" s="23"/>
      <c r="EDT104" s="11"/>
      <c r="EDU104" s="49"/>
      <c r="EDV104" s="54"/>
      <c r="EDW104" s="87"/>
      <c r="EDX104" s="87"/>
      <c r="EDY104" s="75"/>
      <c r="EDZ104" s="85"/>
      <c r="EEA104" s="23"/>
      <c r="EEB104" s="11"/>
      <c r="EEC104" s="49"/>
      <c r="EED104" s="54"/>
      <c r="EEE104" s="87"/>
      <c r="EEF104" s="87"/>
      <c r="EEG104" s="75"/>
      <c r="EEH104" s="85"/>
      <c r="EEI104" s="23"/>
      <c r="EEJ104" s="11"/>
      <c r="EEK104" s="49"/>
      <c r="EEL104" s="54"/>
      <c r="EEM104" s="87"/>
      <c r="EEN104" s="87"/>
      <c r="EEO104" s="75"/>
      <c r="EEP104" s="85"/>
      <c r="EEQ104" s="23"/>
      <c r="EER104" s="11"/>
      <c r="EES104" s="49"/>
      <c r="EET104" s="54"/>
      <c r="EEU104" s="87"/>
      <c r="EEV104" s="87"/>
      <c r="EEW104" s="75"/>
      <c r="EEX104" s="85"/>
      <c r="EEY104" s="23"/>
      <c r="EEZ104" s="11"/>
      <c r="EFA104" s="49"/>
      <c r="EFB104" s="54"/>
      <c r="EFC104" s="87"/>
      <c r="EFD104" s="87"/>
      <c r="EFE104" s="75"/>
      <c r="EFF104" s="85"/>
      <c r="EFG104" s="23"/>
      <c r="EFH104" s="11"/>
      <c r="EFI104" s="49"/>
      <c r="EFJ104" s="54"/>
      <c r="EFK104" s="87"/>
      <c r="EFL104" s="87"/>
      <c r="EFM104" s="75"/>
      <c r="EFN104" s="85"/>
      <c r="EFO104" s="23"/>
      <c r="EFP104" s="11"/>
      <c r="EFQ104" s="49"/>
      <c r="EFR104" s="54"/>
      <c r="EFS104" s="87"/>
      <c r="EFT104" s="87"/>
      <c r="EFU104" s="75"/>
      <c r="EFV104" s="85"/>
      <c r="EFW104" s="23"/>
      <c r="EFX104" s="11"/>
      <c r="EFY104" s="49"/>
      <c r="EFZ104" s="54"/>
      <c r="EGA104" s="87"/>
      <c r="EGB104" s="87"/>
      <c r="EGC104" s="75"/>
      <c r="EGD104" s="85"/>
      <c r="EGE104" s="23"/>
      <c r="EGF104" s="11"/>
      <c r="EGG104" s="49"/>
      <c r="EGH104" s="54"/>
      <c r="EGI104" s="87"/>
      <c r="EGJ104" s="87"/>
      <c r="EGK104" s="75"/>
      <c r="EGL104" s="85"/>
      <c r="EGM104" s="23"/>
      <c r="EGN104" s="11"/>
      <c r="EGO104" s="49"/>
      <c r="EGP104" s="54"/>
      <c r="EGQ104" s="87"/>
      <c r="EGR104" s="87"/>
      <c r="EGS104" s="75"/>
      <c r="EGT104" s="85"/>
      <c r="EGU104" s="23"/>
      <c r="EGV104" s="11"/>
      <c r="EGW104" s="49"/>
      <c r="EGX104" s="54"/>
      <c r="EGY104" s="87"/>
      <c r="EGZ104" s="87"/>
      <c r="EHA104" s="75"/>
      <c r="EHB104" s="85"/>
      <c r="EHC104" s="23"/>
      <c r="EHD104" s="11"/>
      <c r="EHE104" s="49"/>
      <c r="EHF104" s="54"/>
      <c r="EHG104" s="87"/>
      <c r="EHH104" s="87"/>
      <c r="EHI104" s="75"/>
      <c r="EHJ104" s="85"/>
      <c r="EHK104" s="23"/>
      <c r="EHL104" s="11"/>
      <c r="EHM104" s="49"/>
      <c r="EHN104" s="54"/>
      <c r="EHO104" s="87"/>
      <c r="EHP104" s="87"/>
      <c r="EHQ104" s="75"/>
      <c r="EHR104" s="85"/>
      <c r="EHS104" s="23"/>
      <c r="EHT104" s="11"/>
      <c r="EHU104" s="49"/>
      <c r="EHV104" s="54"/>
      <c r="EHW104" s="87"/>
      <c r="EHX104" s="87"/>
      <c r="EHY104" s="75"/>
      <c r="EHZ104" s="85"/>
      <c r="EIA104" s="23"/>
      <c r="EIB104" s="11"/>
      <c r="EIC104" s="49"/>
      <c r="EID104" s="54"/>
      <c r="EIE104" s="87"/>
      <c r="EIF104" s="87"/>
      <c r="EIG104" s="75"/>
      <c r="EIH104" s="85"/>
      <c r="EII104" s="23"/>
      <c r="EIJ104" s="11"/>
      <c r="EIK104" s="49"/>
      <c r="EIL104" s="54"/>
      <c r="EIM104" s="87"/>
      <c r="EIN104" s="87"/>
      <c r="EIO104" s="75"/>
      <c r="EIP104" s="85"/>
      <c r="EIQ104" s="23"/>
      <c r="EIR104" s="11"/>
      <c r="EIS104" s="49"/>
      <c r="EIT104" s="54"/>
      <c r="EIU104" s="87"/>
      <c r="EIV104" s="87"/>
      <c r="EIW104" s="75"/>
      <c r="EIX104" s="85"/>
      <c r="EIY104" s="23"/>
      <c r="EIZ104" s="11"/>
      <c r="EJA104" s="49"/>
      <c r="EJB104" s="54"/>
      <c r="EJC104" s="87"/>
      <c r="EJD104" s="87"/>
      <c r="EJE104" s="75"/>
      <c r="EJF104" s="85"/>
      <c r="EJG104" s="23"/>
      <c r="EJH104" s="11"/>
      <c r="EJI104" s="49"/>
      <c r="EJJ104" s="54"/>
      <c r="EJK104" s="87"/>
      <c r="EJL104" s="87"/>
      <c r="EJM104" s="75"/>
      <c r="EJN104" s="85"/>
      <c r="EJO104" s="23"/>
      <c r="EJP104" s="11"/>
      <c r="EJQ104" s="49"/>
      <c r="EJR104" s="54"/>
      <c r="EJS104" s="87"/>
      <c r="EJT104" s="87"/>
      <c r="EJU104" s="75"/>
      <c r="EJV104" s="85"/>
      <c r="EJW104" s="23"/>
      <c r="EJX104" s="11"/>
      <c r="EJY104" s="49"/>
      <c r="EJZ104" s="54"/>
      <c r="EKA104" s="87"/>
      <c r="EKB104" s="87"/>
      <c r="EKC104" s="75"/>
      <c r="EKD104" s="85"/>
      <c r="EKE104" s="23"/>
      <c r="EKF104" s="11"/>
      <c r="EKG104" s="49"/>
      <c r="EKH104" s="54"/>
      <c r="EKI104" s="87"/>
      <c r="EKJ104" s="87"/>
      <c r="EKK104" s="75"/>
      <c r="EKL104" s="85"/>
      <c r="EKM104" s="23"/>
      <c r="EKN104" s="11"/>
      <c r="EKO104" s="49"/>
      <c r="EKP104" s="54"/>
      <c r="EKQ104" s="87"/>
      <c r="EKR104" s="87"/>
      <c r="EKS104" s="75"/>
      <c r="EKT104" s="85"/>
      <c r="EKU104" s="23"/>
      <c r="EKV104" s="11"/>
      <c r="EKW104" s="49"/>
      <c r="EKX104" s="54"/>
      <c r="EKY104" s="87"/>
      <c r="EKZ104" s="87"/>
      <c r="ELA104" s="75"/>
      <c r="ELB104" s="85"/>
      <c r="ELC104" s="23"/>
      <c r="ELD104" s="11"/>
      <c r="ELE104" s="49"/>
      <c r="ELF104" s="54"/>
      <c r="ELG104" s="87"/>
      <c r="ELH104" s="87"/>
      <c r="ELI104" s="75"/>
      <c r="ELJ104" s="85"/>
      <c r="ELK104" s="23"/>
      <c r="ELL104" s="11"/>
      <c r="ELM104" s="49"/>
      <c r="ELN104" s="54"/>
      <c r="ELO104" s="87"/>
      <c r="ELP104" s="87"/>
      <c r="ELQ104" s="75"/>
      <c r="ELR104" s="85"/>
      <c r="ELS104" s="23"/>
      <c r="ELT104" s="11"/>
      <c r="ELU104" s="49"/>
      <c r="ELV104" s="54"/>
      <c r="ELW104" s="87"/>
      <c r="ELX104" s="87"/>
      <c r="ELY104" s="75"/>
      <c r="ELZ104" s="85"/>
      <c r="EMA104" s="23"/>
      <c r="EMB104" s="11"/>
      <c r="EMC104" s="49"/>
      <c r="EMD104" s="54"/>
      <c r="EME104" s="87"/>
      <c r="EMF104" s="87"/>
      <c r="EMG104" s="75"/>
      <c r="EMH104" s="85"/>
      <c r="EMI104" s="23"/>
      <c r="EMJ104" s="11"/>
      <c r="EMK104" s="49"/>
      <c r="EML104" s="54"/>
      <c r="EMM104" s="87"/>
      <c r="EMN104" s="87"/>
      <c r="EMO104" s="75"/>
      <c r="EMP104" s="85"/>
      <c r="EMQ104" s="23"/>
      <c r="EMR104" s="11"/>
      <c r="EMS104" s="49"/>
      <c r="EMT104" s="54"/>
      <c r="EMU104" s="87"/>
      <c r="EMV104" s="87"/>
      <c r="EMW104" s="75"/>
      <c r="EMX104" s="85"/>
      <c r="EMY104" s="23"/>
      <c r="EMZ104" s="11"/>
      <c r="ENA104" s="49"/>
      <c r="ENB104" s="54"/>
      <c r="ENC104" s="87"/>
      <c r="END104" s="87"/>
      <c r="ENE104" s="75"/>
      <c r="ENF104" s="85"/>
      <c r="ENG104" s="23"/>
      <c r="ENH104" s="11"/>
      <c r="ENI104" s="49"/>
      <c r="ENJ104" s="54"/>
      <c r="ENK104" s="87"/>
      <c r="ENL104" s="87"/>
      <c r="ENM104" s="75"/>
      <c r="ENN104" s="85"/>
      <c r="ENO104" s="23"/>
      <c r="ENP104" s="11"/>
      <c r="ENQ104" s="49"/>
      <c r="ENR104" s="54"/>
      <c r="ENS104" s="87"/>
      <c r="ENT104" s="87"/>
      <c r="ENU104" s="75"/>
      <c r="ENV104" s="85"/>
      <c r="ENW104" s="23"/>
      <c r="ENX104" s="11"/>
      <c r="ENY104" s="49"/>
      <c r="ENZ104" s="54"/>
      <c r="EOA104" s="87"/>
      <c r="EOB104" s="87"/>
      <c r="EOC104" s="75"/>
      <c r="EOD104" s="85"/>
      <c r="EOE104" s="23"/>
      <c r="EOF104" s="11"/>
      <c r="EOG104" s="49"/>
      <c r="EOH104" s="54"/>
      <c r="EOI104" s="87"/>
      <c r="EOJ104" s="87"/>
      <c r="EOK104" s="75"/>
      <c r="EOL104" s="85"/>
      <c r="EOM104" s="23"/>
      <c r="EON104" s="11"/>
      <c r="EOO104" s="49"/>
      <c r="EOP104" s="54"/>
      <c r="EOQ104" s="87"/>
      <c r="EOR104" s="87"/>
      <c r="EOS104" s="75"/>
      <c r="EOT104" s="85"/>
      <c r="EOU104" s="23"/>
      <c r="EOV104" s="11"/>
      <c r="EOW104" s="49"/>
      <c r="EOX104" s="54"/>
      <c r="EOY104" s="87"/>
      <c r="EOZ104" s="87"/>
      <c r="EPA104" s="75"/>
      <c r="EPB104" s="85"/>
      <c r="EPC104" s="23"/>
      <c r="EPD104" s="11"/>
      <c r="EPE104" s="49"/>
      <c r="EPF104" s="54"/>
      <c r="EPG104" s="87"/>
      <c r="EPH104" s="87"/>
      <c r="EPI104" s="75"/>
      <c r="EPJ104" s="85"/>
      <c r="EPK104" s="23"/>
      <c r="EPL104" s="11"/>
      <c r="EPM104" s="49"/>
      <c r="EPN104" s="54"/>
      <c r="EPO104" s="87"/>
      <c r="EPP104" s="87"/>
      <c r="EPQ104" s="75"/>
      <c r="EPR104" s="85"/>
      <c r="EPS104" s="23"/>
      <c r="EPT104" s="11"/>
      <c r="EPU104" s="49"/>
      <c r="EPV104" s="54"/>
      <c r="EPW104" s="87"/>
      <c r="EPX104" s="87"/>
      <c r="EPY104" s="75"/>
      <c r="EPZ104" s="85"/>
      <c r="EQA104" s="23"/>
      <c r="EQB104" s="11"/>
      <c r="EQC104" s="49"/>
      <c r="EQD104" s="54"/>
      <c r="EQE104" s="87"/>
      <c r="EQF104" s="87"/>
      <c r="EQG104" s="75"/>
      <c r="EQH104" s="85"/>
      <c r="EQI104" s="23"/>
      <c r="EQJ104" s="11"/>
      <c r="EQK104" s="49"/>
      <c r="EQL104" s="54"/>
      <c r="EQM104" s="87"/>
      <c r="EQN104" s="87"/>
      <c r="EQO104" s="75"/>
      <c r="EQP104" s="85"/>
      <c r="EQQ104" s="23"/>
      <c r="EQR104" s="11"/>
      <c r="EQS104" s="49"/>
      <c r="EQT104" s="54"/>
      <c r="EQU104" s="87"/>
      <c r="EQV104" s="87"/>
      <c r="EQW104" s="75"/>
      <c r="EQX104" s="85"/>
      <c r="EQY104" s="23"/>
      <c r="EQZ104" s="11"/>
      <c r="ERA104" s="49"/>
      <c r="ERB104" s="54"/>
      <c r="ERC104" s="87"/>
      <c r="ERD104" s="87"/>
      <c r="ERE104" s="75"/>
      <c r="ERF104" s="85"/>
      <c r="ERG104" s="23"/>
      <c r="ERH104" s="11"/>
      <c r="ERI104" s="49"/>
      <c r="ERJ104" s="54"/>
      <c r="ERK104" s="87"/>
      <c r="ERL104" s="87"/>
      <c r="ERM104" s="75"/>
      <c r="ERN104" s="85"/>
      <c r="ERO104" s="23"/>
      <c r="ERP104" s="11"/>
      <c r="ERQ104" s="49"/>
      <c r="ERR104" s="54"/>
      <c r="ERS104" s="87"/>
      <c r="ERT104" s="87"/>
      <c r="ERU104" s="75"/>
      <c r="ERV104" s="85"/>
      <c r="ERW104" s="23"/>
      <c r="ERX104" s="11"/>
      <c r="ERY104" s="49"/>
      <c r="ERZ104" s="54"/>
      <c r="ESA104" s="87"/>
      <c r="ESB104" s="87"/>
      <c r="ESC104" s="75"/>
      <c r="ESD104" s="85"/>
      <c r="ESE104" s="23"/>
      <c r="ESF104" s="11"/>
      <c r="ESG104" s="49"/>
      <c r="ESH104" s="54"/>
      <c r="ESI104" s="87"/>
      <c r="ESJ104" s="87"/>
      <c r="ESK104" s="75"/>
      <c r="ESL104" s="85"/>
      <c r="ESM104" s="23"/>
      <c r="ESN104" s="11"/>
      <c r="ESO104" s="49"/>
      <c r="ESP104" s="54"/>
      <c r="ESQ104" s="87"/>
      <c r="ESR104" s="87"/>
      <c r="ESS104" s="75"/>
      <c r="EST104" s="85"/>
      <c r="ESU104" s="23"/>
      <c r="ESV104" s="11"/>
      <c r="ESW104" s="49"/>
      <c r="ESX104" s="54"/>
      <c r="ESY104" s="87"/>
      <c r="ESZ104" s="87"/>
      <c r="ETA104" s="75"/>
      <c r="ETB104" s="85"/>
      <c r="ETC104" s="23"/>
      <c r="ETD104" s="11"/>
      <c r="ETE104" s="49"/>
      <c r="ETF104" s="54"/>
      <c r="ETG104" s="87"/>
      <c r="ETH104" s="87"/>
      <c r="ETI104" s="75"/>
      <c r="ETJ104" s="85"/>
      <c r="ETK104" s="23"/>
      <c r="ETL104" s="11"/>
      <c r="ETM104" s="49"/>
      <c r="ETN104" s="54"/>
      <c r="ETO104" s="87"/>
      <c r="ETP104" s="87"/>
      <c r="ETQ104" s="75"/>
      <c r="ETR104" s="85"/>
      <c r="ETS104" s="23"/>
      <c r="ETT104" s="11"/>
      <c r="ETU104" s="49"/>
      <c r="ETV104" s="54"/>
      <c r="ETW104" s="87"/>
      <c r="ETX104" s="87"/>
      <c r="ETY104" s="75"/>
      <c r="ETZ104" s="85"/>
      <c r="EUA104" s="23"/>
      <c r="EUB104" s="11"/>
      <c r="EUC104" s="49"/>
      <c r="EUD104" s="54"/>
      <c r="EUE104" s="87"/>
      <c r="EUF104" s="87"/>
      <c r="EUG104" s="75"/>
      <c r="EUH104" s="85"/>
      <c r="EUI104" s="23"/>
      <c r="EUJ104" s="11"/>
      <c r="EUK104" s="49"/>
      <c r="EUL104" s="54"/>
      <c r="EUM104" s="87"/>
      <c r="EUN104" s="87"/>
      <c r="EUO104" s="75"/>
      <c r="EUP104" s="85"/>
      <c r="EUQ104" s="23"/>
      <c r="EUR104" s="11"/>
      <c r="EUS104" s="49"/>
      <c r="EUT104" s="54"/>
      <c r="EUU104" s="87"/>
      <c r="EUV104" s="87"/>
      <c r="EUW104" s="75"/>
      <c r="EUX104" s="85"/>
      <c r="EUY104" s="23"/>
      <c r="EUZ104" s="11"/>
      <c r="EVA104" s="49"/>
      <c r="EVB104" s="54"/>
      <c r="EVC104" s="87"/>
      <c r="EVD104" s="87"/>
      <c r="EVE104" s="75"/>
      <c r="EVF104" s="85"/>
      <c r="EVG104" s="23"/>
      <c r="EVH104" s="11"/>
      <c r="EVI104" s="49"/>
      <c r="EVJ104" s="54"/>
      <c r="EVK104" s="87"/>
      <c r="EVL104" s="87"/>
      <c r="EVM104" s="75"/>
      <c r="EVN104" s="85"/>
      <c r="EVO104" s="23"/>
      <c r="EVP104" s="11"/>
      <c r="EVQ104" s="49"/>
      <c r="EVR104" s="54"/>
      <c r="EVS104" s="87"/>
      <c r="EVT104" s="87"/>
      <c r="EVU104" s="75"/>
      <c r="EVV104" s="85"/>
      <c r="EVW104" s="23"/>
      <c r="EVX104" s="11"/>
      <c r="EVY104" s="49"/>
      <c r="EVZ104" s="54"/>
      <c r="EWA104" s="87"/>
      <c r="EWB104" s="87"/>
      <c r="EWC104" s="75"/>
      <c r="EWD104" s="85"/>
      <c r="EWE104" s="23"/>
      <c r="EWF104" s="11"/>
      <c r="EWG104" s="49"/>
      <c r="EWH104" s="54"/>
      <c r="EWI104" s="87"/>
      <c r="EWJ104" s="87"/>
      <c r="EWK104" s="75"/>
      <c r="EWL104" s="85"/>
      <c r="EWM104" s="23"/>
      <c r="EWN104" s="11"/>
      <c r="EWO104" s="49"/>
      <c r="EWP104" s="54"/>
      <c r="EWQ104" s="87"/>
      <c r="EWR104" s="87"/>
      <c r="EWS104" s="75"/>
      <c r="EWT104" s="85"/>
      <c r="EWU104" s="23"/>
      <c r="EWV104" s="11"/>
      <c r="EWW104" s="49"/>
      <c r="EWX104" s="54"/>
      <c r="EWY104" s="87"/>
      <c r="EWZ104" s="87"/>
      <c r="EXA104" s="75"/>
      <c r="EXB104" s="85"/>
      <c r="EXC104" s="23"/>
      <c r="EXD104" s="11"/>
      <c r="EXE104" s="49"/>
      <c r="EXF104" s="54"/>
      <c r="EXG104" s="87"/>
      <c r="EXH104" s="87"/>
      <c r="EXI104" s="75"/>
      <c r="EXJ104" s="85"/>
      <c r="EXK104" s="23"/>
      <c r="EXL104" s="11"/>
      <c r="EXM104" s="49"/>
      <c r="EXN104" s="54"/>
      <c r="EXO104" s="87"/>
      <c r="EXP104" s="87"/>
      <c r="EXQ104" s="75"/>
      <c r="EXR104" s="85"/>
      <c r="EXS104" s="23"/>
      <c r="EXT104" s="11"/>
      <c r="EXU104" s="49"/>
      <c r="EXV104" s="54"/>
      <c r="EXW104" s="87"/>
      <c r="EXX104" s="87"/>
      <c r="EXY104" s="75"/>
      <c r="EXZ104" s="85"/>
      <c r="EYA104" s="23"/>
      <c r="EYB104" s="11"/>
      <c r="EYC104" s="49"/>
      <c r="EYD104" s="54"/>
      <c r="EYE104" s="87"/>
      <c r="EYF104" s="87"/>
      <c r="EYG104" s="75"/>
      <c r="EYH104" s="85"/>
      <c r="EYI104" s="23"/>
      <c r="EYJ104" s="11"/>
      <c r="EYK104" s="49"/>
      <c r="EYL104" s="54"/>
      <c r="EYM104" s="87"/>
      <c r="EYN104" s="87"/>
      <c r="EYO104" s="75"/>
      <c r="EYP104" s="85"/>
      <c r="EYQ104" s="23"/>
      <c r="EYR104" s="11"/>
      <c r="EYS104" s="49"/>
      <c r="EYT104" s="54"/>
      <c r="EYU104" s="87"/>
      <c r="EYV104" s="87"/>
      <c r="EYW104" s="75"/>
      <c r="EYX104" s="85"/>
      <c r="EYY104" s="23"/>
      <c r="EYZ104" s="11"/>
      <c r="EZA104" s="49"/>
      <c r="EZB104" s="54"/>
      <c r="EZC104" s="87"/>
      <c r="EZD104" s="87"/>
      <c r="EZE104" s="75"/>
      <c r="EZF104" s="85"/>
      <c r="EZG104" s="23"/>
      <c r="EZH104" s="11"/>
      <c r="EZI104" s="49"/>
      <c r="EZJ104" s="54"/>
      <c r="EZK104" s="87"/>
      <c r="EZL104" s="87"/>
      <c r="EZM104" s="75"/>
      <c r="EZN104" s="85"/>
      <c r="EZO104" s="23"/>
      <c r="EZP104" s="11"/>
      <c r="EZQ104" s="49"/>
      <c r="EZR104" s="54"/>
      <c r="EZS104" s="87"/>
      <c r="EZT104" s="87"/>
      <c r="EZU104" s="75"/>
      <c r="EZV104" s="85"/>
      <c r="EZW104" s="23"/>
      <c r="EZX104" s="11"/>
      <c r="EZY104" s="49"/>
      <c r="EZZ104" s="54"/>
      <c r="FAA104" s="87"/>
      <c r="FAB104" s="87"/>
      <c r="FAC104" s="75"/>
      <c r="FAD104" s="85"/>
      <c r="FAE104" s="23"/>
      <c r="FAF104" s="11"/>
      <c r="FAG104" s="49"/>
      <c r="FAH104" s="54"/>
      <c r="FAI104" s="87"/>
      <c r="FAJ104" s="87"/>
      <c r="FAK104" s="75"/>
      <c r="FAL104" s="85"/>
      <c r="FAM104" s="23"/>
      <c r="FAN104" s="11"/>
      <c r="FAO104" s="49"/>
      <c r="FAP104" s="54"/>
      <c r="FAQ104" s="87"/>
      <c r="FAR104" s="87"/>
      <c r="FAS104" s="75"/>
      <c r="FAT104" s="85"/>
      <c r="FAU104" s="23"/>
      <c r="FAV104" s="11"/>
      <c r="FAW104" s="49"/>
      <c r="FAX104" s="54"/>
      <c r="FAY104" s="87"/>
      <c r="FAZ104" s="87"/>
      <c r="FBA104" s="75"/>
      <c r="FBB104" s="85"/>
      <c r="FBC104" s="23"/>
      <c r="FBD104" s="11"/>
      <c r="FBE104" s="49"/>
      <c r="FBF104" s="54"/>
      <c r="FBG104" s="87"/>
      <c r="FBH104" s="87"/>
      <c r="FBI104" s="75"/>
      <c r="FBJ104" s="85"/>
      <c r="FBK104" s="23"/>
      <c r="FBL104" s="11"/>
      <c r="FBM104" s="49"/>
      <c r="FBN104" s="54"/>
      <c r="FBO104" s="87"/>
      <c r="FBP104" s="87"/>
      <c r="FBQ104" s="75"/>
      <c r="FBR104" s="85"/>
      <c r="FBS104" s="23"/>
      <c r="FBT104" s="11"/>
      <c r="FBU104" s="49"/>
      <c r="FBV104" s="54"/>
      <c r="FBW104" s="87"/>
      <c r="FBX104" s="87"/>
      <c r="FBY104" s="75"/>
      <c r="FBZ104" s="85"/>
      <c r="FCA104" s="23"/>
      <c r="FCB104" s="11"/>
      <c r="FCC104" s="49"/>
      <c r="FCD104" s="54"/>
      <c r="FCE104" s="87"/>
      <c r="FCF104" s="87"/>
      <c r="FCG104" s="75"/>
      <c r="FCH104" s="85"/>
      <c r="FCI104" s="23"/>
      <c r="FCJ104" s="11"/>
      <c r="FCK104" s="49"/>
      <c r="FCL104" s="54"/>
      <c r="FCM104" s="87"/>
      <c r="FCN104" s="87"/>
      <c r="FCO104" s="75"/>
      <c r="FCP104" s="85"/>
      <c r="FCQ104" s="23"/>
      <c r="FCR104" s="11"/>
      <c r="FCS104" s="49"/>
      <c r="FCT104" s="54"/>
      <c r="FCU104" s="87"/>
      <c r="FCV104" s="87"/>
      <c r="FCW104" s="75"/>
      <c r="FCX104" s="85"/>
      <c r="FCY104" s="23"/>
      <c r="FCZ104" s="11"/>
      <c r="FDA104" s="49"/>
      <c r="FDB104" s="54"/>
      <c r="FDC104" s="87"/>
      <c r="FDD104" s="87"/>
      <c r="FDE104" s="75"/>
      <c r="FDF104" s="85"/>
      <c r="FDG104" s="23"/>
      <c r="FDH104" s="11"/>
      <c r="FDI104" s="49"/>
      <c r="FDJ104" s="54"/>
      <c r="FDK104" s="87"/>
      <c r="FDL104" s="87"/>
      <c r="FDM104" s="75"/>
      <c r="FDN104" s="85"/>
      <c r="FDO104" s="23"/>
      <c r="FDP104" s="11"/>
      <c r="FDQ104" s="49"/>
      <c r="FDR104" s="54"/>
      <c r="FDS104" s="87"/>
      <c r="FDT104" s="87"/>
      <c r="FDU104" s="75"/>
      <c r="FDV104" s="85"/>
      <c r="FDW104" s="23"/>
      <c r="FDX104" s="11"/>
      <c r="FDY104" s="49"/>
      <c r="FDZ104" s="54"/>
      <c r="FEA104" s="87"/>
      <c r="FEB104" s="87"/>
      <c r="FEC104" s="75"/>
      <c r="FED104" s="85"/>
      <c r="FEE104" s="23"/>
      <c r="FEF104" s="11"/>
      <c r="FEG104" s="49"/>
      <c r="FEH104" s="54"/>
      <c r="FEI104" s="87"/>
      <c r="FEJ104" s="87"/>
      <c r="FEK104" s="75"/>
      <c r="FEL104" s="85"/>
      <c r="FEM104" s="23"/>
      <c r="FEN104" s="11"/>
      <c r="FEO104" s="49"/>
      <c r="FEP104" s="54"/>
      <c r="FEQ104" s="87"/>
      <c r="FER104" s="87"/>
      <c r="FES104" s="75"/>
      <c r="FET104" s="85"/>
      <c r="FEU104" s="23"/>
      <c r="FEV104" s="11"/>
      <c r="FEW104" s="49"/>
      <c r="FEX104" s="54"/>
      <c r="FEY104" s="87"/>
      <c r="FEZ104" s="87"/>
      <c r="FFA104" s="75"/>
      <c r="FFB104" s="85"/>
      <c r="FFC104" s="23"/>
      <c r="FFD104" s="11"/>
      <c r="FFE104" s="49"/>
      <c r="FFF104" s="54"/>
      <c r="FFG104" s="87"/>
      <c r="FFH104" s="87"/>
      <c r="FFI104" s="75"/>
      <c r="FFJ104" s="85"/>
      <c r="FFK104" s="23"/>
      <c r="FFL104" s="11"/>
      <c r="FFM104" s="49"/>
      <c r="FFN104" s="54"/>
      <c r="FFO104" s="87"/>
      <c r="FFP104" s="87"/>
      <c r="FFQ104" s="75"/>
      <c r="FFR104" s="85"/>
      <c r="FFS104" s="23"/>
      <c r="FFT104" s="11"/>
      <c r="FFU104" s="49"/>
      <c r="FFV104" s="54"/>
      <c r="FFW104" s="87"/>
      <c r="FFX104" s="87"/>
      <c r="FFY104" s="75"/>
      <c r="FFZ104" s="85"/>
      <c r="FGA104" s="23"/>
      <c r="FGB104" s="11"/>
      <c r="FGC104" s="49"/>
      <c r="FGD104" s="54"/>
      <c r="FGE104" s="87"/>
      <c r="FGF104" s="87"/>
      <c r="FGG104" s="75"/>
      <c r="FGH104" s="85"/>
      <c r="FGI104" s="23"/>
      <c r="FGJ104" s="11"/>
      <c r="FGK104" s="49"/>
      <c r="FGL104" s="54"/>
      <c r="FGM104" s="87"/>
      <c r="FGN104" s="87"/>
      <c r="FGO104" s="75"/>
      <c r="FGP104" s="85"/>
      <c r="FGQ104" s="23"/>
      <c r="FGR104" s="11"/>
      <c r="FGS104" s="49"/>
      <c r="FGT104" s="54"/>
      <c r="FGU104" s="87"/>
      <c r="FGV104" s="87"/>
      <c r="FGW104" s="75"/>
      <c r="FGX104" s="85"/>
      <c r="FGY104" s="23"/>
      <c r="FGZ104" s="11"/>
      <c r="FHA104" s="49"/>
      <c r="FHB104" s="54"/>
      <c r="FHC104" s="87"/>
      <c r="FHD104" s="87"/>
      <c r="FHE104" s="75"/>
      <c r="FHF104" s="85"/>
      <c r="FHG104" s="23"/>
      <c r="FHH104" s="11"/>
      <c r="FHI104" s="49"/>
      <c r="FHJ104" s="54"/>
      <c r="FHK104" s="87"/>
      <c r="FHL104" s="87"/>
      <c r="FHM104" s="75"/>
      <c r="FHN104" s="85"/>
      <c r="FHO104" s="23"/>
      <c r="FHP104" s="11"/>
      <c r="FHQ104" s="49"/>
      <c r="FHR104" s="54"/>
      <c r="FHS104" s="87"/>
      <c r="FHT104" s="87"/>
      <c r="FHU104" s="75"/>
      <c r="FHV104" s="85"/>
      <c r="FHW104" s="23"/>
      <c r="FHX104" s="11"/>
      <c r="FHY104" s="49"/>
      <c r="FHZ104" s="54"/>
      <c r="FIA104" s="87"/>
      <c r="FIB104" s="87"/>
      <c r="FIC104" s="75"/>
      <c r="FID104" s="85"/>
      <c r="FIE104" s="23"/>
      <c r="FIF104" s="11"/>
      <c r="FIG104" s="49"/>
      <c r="FIH104" s="54"/>
      <c r="FII104" s="87"/>
      <c r="FIJ104" s="87"/>
      <c r="FIK104" s="75"/>
      <c r="FIL104" s="85"/>
      <c r="FIM104" s="23"/>
      <c r="FIN104" s="11"/>
      <c r="FIO104" s="49"/>
      <c r="FIP104" s="54"/>
      <c r="FIQ104" s="87"/>
      <c r="FIR104" s="87"/>
      <c r="FIS104" s="75"/>
      <c r="FIT104" s="85"/>
      <c r="FIU104" s="23"/>
      <c r="FIV104" s="11"/>
      <c r="FIW104" s="49"/>
      <c r="FIX104" s="54"/>
      <c r="FIY104" s="87"/>
      <c r="FIZ104" s="87"/>
      <c r="FJA104" s="75"/>
      <c r="FJB104" s="85"/>
      <c r="FJC104" s="23"/>
      <c r="FJD104" s="11"/>
      <c r="FJE104" s="49"/>
      <c r="FJF104" s="54"/>
      <c r="FJG104" s="87"/>
      <c r="FJH104" s="87"/>
      <c r="FJI104" s="75"/>
      <c r="FJJ104" s="85"/>
      <c r="FJK104" s="23"/>
      <c r="FJL104" s="11"/>
      <c r="FJM104" s="49"/>
      <c r="FJN104" s="54"/>
      <c r="FJO104" s="87"/>
      <c r="FJP104" s="87"/>
      <c r="FJQ104" s="75"/>
      <c r="FJR104" s="85"/>
      <c r="FJS104" s="23"/>
      <c r="FJT104" s="11"/>
      <c r="FJU104" s="49"/>
      <c r="FJV104" s="54"/>
      <c r="FJW104" s="87"/>
      <c r="FJX104" s="87"/>
      <c r="FJY104" s="75"/>
      <c r="FJZ104" s="85"/>
      <c r="FKA104" s="23"/>
      <c r="FKB104" s="11"/>
      <c r="FKC104" s="49"/>
      <c r="FKD104" s="54"/>
      <c r="FKE104" s="87"/>
      <c r="FKF104" s="87"/>
      <c r="FKG104" s="75"/>
      <c r="FKH104" s="85"/>
      <c r="FKI104" s="23"/>
      <c r="FKJ104" s="11"/>
      <c r="FKK104" s="49"/>
      <c r="FKL104" s="54"/>
      <c r="FKM104" s="87"/>
      <c r="FKN104" s="87"/>
      <c r="FKO104" s="75"/>
      <c r="FKP104" s="85"/>
      <c r="FKQ104" s="23"/>
      <c r="FKR104" s="11"/>
      <c r="FKS104" s="49"/>
      <c r="FKT104" s="54"/>
      <c r="FKU104" s="87"/>
      <c r="FKV104" s="87"/>
      <c r="FKW104" s="75"/>
      <c r="FKX104" s="85"/>
      <c r="FKY104" s="23"/>
      <c r="FKZ104" s="11"/>
      <c r="FLA104" s="49"/>
      <c r="FLB104" s="54"/>
      <c r="FLC104" s="87"/>
      <c r="FLD104" s="87"/>
      <c r="FLE104" s="75"/>
      <c r="FLF104" s="85"/>
      <c r="FLG104" s="23"/>
      <c r="FLH104" s="11"/>
      <c r="FLI104" s="49"/>
      <c r="FLJ104" s="54"/>
      <c r="FLK104" s="87"/>
      <c r="FLL104" s="87"/>
      <c r="FLM104" s="75"/>
      <c r="FLN104" s="85"/>
      <c r="FLO104" s="23"/>
      <c r="FLP104" s="11"/>
      <c r="FLQ104" s="49"/>
      <c r="FLR104" s="54"/>
      <c r="FLS104" s="87"/>
      <c r="FLT104" s="87"/>
      <c r="FLU104" s="75"/>
      <c r="FLV104" s="85"/>
      <c r="FLW104" s="23"/>
      <c r="FLX104" s="11"/>
      <c r="FLY104" s="49"/>
      <c r="FLZ104" s="54"/>
      <c r="FMA104" s="87"/>
      <c r="FMB104" s="87"/>
      <c r="FMC104" s="75"/>
      <c r="FMD104" s="85"/>
      <c r="FME104" s="23"/>
      <c r="FMF104" s="11"/>
      <c r="FMG104" s="49"/>
      <c r="FMH104" s="54"/>
      <c r="FMI104" s="87"/>
      <c r="FMJ104" s="87"/>
      <c r="FMK104" s="75"/>
      <c r="FML104" s="85"/>
      <c r="FMM104" s="23"/>
      <c r="FMN104" s="11"/>
      <c r="FMO104" s="49"/>
      <c r="FMP104" s="54"/>
      <c r="FMQ104" s="87"/>
      <c r="FMR104" s="87"/>
      <c r="FMS104" s="75"/>
      <c r="FMT104" s="85"/>
      <c r="FMU104" s="23"/>
      <c r="FMV104" s="11"/>
      <c r="FMW104" s="49"/>
      <c r="FMX104" s="54"/>
      <c r="FMY104" s="87"/>
      <c r="FMZ104" s="87"/>
      <c r="FNA104" s="75"/>
      <c r="FNB104" s="85"/>
      <c r="FNC104" s="23"/>
      <c r="FND104" s="11"/>
      <c r="FNE104" s="49"/>
      <c r="FNF104" s="54"/>
      <c r="FNG104" s="87"/>
      <c r="FNH104" s="87"/>
      <c r="FNI104" s="75"/>
      <c r="FNJ104" s="85"/>
      <c r="FNK104" s="23"/>
      <c r="FNL104" s="11"/>
      <c r="FNM104" s="49"/>
      <c r="FNN104" s="54"/>
      <c r="FNO104" s="87"/>
      <c r="FNP104" s="87"/>
      <c r="FNQ104" s="75"/>
      <c r="FNR104" s="85"/>
      <c r="FNS104" s="23"/>
      <c r="FNT104" s="11"/>
      <c r="FNU104" s="49"/>
      <c r="FNV104" s="54"/>
      <c r="FNW104" s="87"/>
      <c r="FNX104" s="87"/>
      <c r="FNY104" s="75"/>
      <c r="FNZ104" s="85"/>
      <c r="FOA104" s="23"/>
      <c r="FOB104" s="11"/>
      <c r="FOC104" s="49"/>
      <c r="FOD104" s="54"/>
      <c r="FOE104" s="87"/>
      <c r="FOF104" s="87"/>
      <c r="FOG104" s="75"/>
      <c r="FOH104" s="85"/>
      <c r="FOI104" s="23"/>
      <c r="FOJ104" s="11"/>
      <c r="FOK104" s="49"/>
      <c r="FOL104" s="54"/>
      <c r="FOM104" s="87"/>
      <c r="FON104" s="87"/>
      <c r="FOO104" s="75"/>
      <c r="FOP104" s="85"/>
      <c r="FOQ104" s="23"/>
      <c r="FOR104" s="11"/>
      <c r="FOS104" s="49"/>
      <c r="FOT104" s="54"/>
      <c r="FOU104" s="87"/>
      <c r="FOV104" s="87"/>
      <c r="FOW104" s="75"/>
      <c r="FOX104" s="85"/>
      <c r="FOY104" s="23"/>
      <c r="FOZ104" s="11"/>
      <c r="FPA104" s="49"/>
      <c r="FPB104" s="54"/>
      <c r="FPC104" s="87"/>
      <c r="FPD104" s="87"/>
      <c r="FPE104" s="75"/>
      <c r="FPF104" s="85"/>
      <c r="FPG104" s="23"/>
      <c r="FPH104" s="11"/>
      <c r="FPI104" s="49"/>
      <c r="FPJ104" s="54"/>
      <c r="FPK104" s="87"/>
      <c r="FPL104" s="87"/>
      <c r="FPM104" s="75"/>
      <c r="FPN104" s="85"/>
      <c r="FPO104" s="23"/>
      <c r="FPP104" s="11"/>
      <c r="FPQ104" s="49"/>
      <c r="FPR104" s="54"/>
      <c r="FPS104" s="87"/>
      <c r="FPT104" s="87"/>
      <c r="FPU104" s="75"/>
      <c r="FPV104" s="85"/>
      <c r="FPW104" s="23"/>
      <c r="FPX104" s="11"/>
      <c r="FPY104" s="49"/>
      <c r="FPZ104" s="54"/>
      <c r="FQA104" s="87"/>
      <c r="FQB104" s="87"/>
      <c r="FQC104" s="75"/>
      <c r="FQD104" s="85"/>
      <c r="FQE104" s="23"/>
      <c r="FQF104" s="11"/>
      <c r="FQG104" s="49"/>
      <c r="FQH104" s="54"/>
      <c r="FQI104" s="87"/>
      <c r="FQJ104" s="87"/>
      <c r="FQK104" s="75"/>
      <c r="FQL104" s="85"/>
      <c r="FQM104" s="23"/>
      <c r="FQN104" s="11"/>
      <c r="FQO104" s="49"/>
      <c r="FQP104" s="54"/>
      <c r="FQQ104" s="87"/>
      <c r="FQR104" s="87"/>
      <c r="FQS104" s="75"/>
      <c r="FQT104" s="85"/>
      <c r="FQU104" s="23"/>
      <c r="FQV104" s="11"/>
      <c r="FQW104" s="49"/>
      <c r="FQX104" s="54"/>
      <c r="FQY104" s="87"/>
      <c r="FQZ104" s="87"/>
      <c r="FRA104" s="75"/>
      <c r="FRB104" s="85"/>
      <c r="FRC104" s="23"/>
      <c r="FRD104" s="11"/>
      <c r="FRE104" s="49"/>
      <c r="FRF104" s="54"/>
      <c r="FRG104" s="87"/>
      <c r="FRH104" s="87"/>
      <c r="FRI104" s="75"/>
      <c r="FRJ104" s="85"/>
      <c r="FRK104" s="23"/>
      <c r="FRL104" s="11"/>
      <c r="FRM104" s="49"/>
      <c r="FRN104" s="54"/>
      <c r="FRO104" s="87"/>
      <c r="FRP104" s="87"/>
      <c r="FRQ104" s="75"/>
      <c r="FRR104" s="85"/>
      <c r="FRS104" s="23"/>
      <c r="FRT104" s="11"/>
      <c r="FRU104" s="49"/>
      <c r="FRV104" s="54"/>
      <c r="FRW104" s="87"/>
      <c r="FRX104" s="87"/>
      <c r="FRY104" s="75"/>
      <c r="FRZ104" s="85"/>
      <c r="FSA104" s="23"/>
      <c r="FSB104" s="11"/>
      <c r="FSC104" s="49"/>
      <c r="FSD104" s="54"/>
      <c r="FSE104" s="87"/>
      <c r="FSF104" s="87"/>
      <c r="FSG104" s="75"/>
      <c r="FSH104" s="85"/>
      <c r="FSI104" s="23"/>
      <c r="FSJ104" s="11"/>
      <c r="FSK104" s="49"/>
      <c r="FSL104" s="54"/>
      <c r="FSM104" s="87"/>
      <c r="FSN104" s="87"/>
      <c r="FSO104" s="75"/>
      <c r="FSP104" s="85"/>
      <c r="FSQ104" s="23"/>
      <c r="FSR104" s="11"/>
      <c r="FSS104" s="49"/>
      <c r="FST104" s="54"/>
      <c r="FSU104" s="87"/>
      <c r="FSV104" s="87"/>
      <c r="FSW104" s="75"/>
      <c r="FSX104" s="85"/>
      <c r="FSY104" s="23"/>
      <c r="FSZ104" s="11"/>
      <c r="FTA104" s="49"/>
      <c r="FTB104" s="54"/>
      <c r="FTC104" s="87"/>
      <c r="FTD104" s="87"/>
      <c r="FTE104" s="75"/>
      <c r="FTF104" s="85"/>
      <c r="FTG104" s="23"/>
      <c r="FTH104" s="11"/>
      <c r="FTI104" s="49"/>
      <c r="FTJ104" s="54"/>
      <c r="FTK104" s="87"/>
      <c r="FTL104" s="87"/>
      <c r="FTM104" s="75"/>
      <c r="FTN104" s="85"/>
      <c r="FTO104" s="23"/>
      <c r="FTP104" s="11"/>
      <c r="FTQ104" s="49"/>
      <c r="FTR104" s="54"/>
      <c r="FTS104" s="87"/>
      <c r="FTT104" s="87"/>
      <c r="FTU104" s="75"/>
      <c r="FTV104" s="85"/>
      <c r="FTW104" s="23"/>
      <c r="FTX104" s="11"/>
      <c r="FTY104" s="49"/>
      <c r="FTZ104" s="54"/>
      <c r="FUA104" s="87"/>
      <c r="FUB104" s="87"/>
      <c r="FUC104" s="75"/>
      <c r="FUD104" s="85"/>
      <c r="FUE104" s="23"/>
      <c r="FUF104" s="11"/>
      <c r="FUG104" s="49"/>
      <c r="FUH104" s="54"/>
      <c r="FUI104" s="87"/>
      <c r="FUJ104" s="87"/>
      <c r="FUK104" s="75"/>
      <c r="FUL104" s="85"/>
      <c r="FUM104" s="23"/>
      <c r="FUN104" s="11"/>
      <c r="FUO104" s="49"/>
      <c r="FUP104" s="54"/>
      <c r="FUQ104" s="87"/>
      <c r="FUR104" s="87"/>
      <c r="FUS104" s="75"/>
      <c r="FUT104" s="85"/>
      <c r="FUU104" s="23"/>
      <c r="FUV104" s="11"/>
      <c r="FUW104" s="49"/>
      <c r="FUX104" s="54"/>
      <c r="FUY104" s="87"/>
      <c r="FUZ104" s="87"/>
      <c r="FVA104" s="75"/>
      <c r="FVB104" s="85"/>
      <c r="FVC104" s="23"/>
      <c r="FVD104" s="11"/>
      <c r="FVE104" s="49"/>
      <c r="FVF104" s="54"/>
      <c r="FVG104" s="87"/>
      <c r="FVH104" s="87"/>
      <c r="FVI104" s="75"/>
      <c r="FVJ104" s="85"/>
      <c r="FVK104" s="23"/>
      <c r="FVL104" s="11"/>
      <c r="FVM104" s="49"/>
      <c r="FVN104" s="54"/>
      <c r="FVO104" s="87"/>
      <c r="FVP104" s="87"/>
      <c r="FVQ104" s="75"/>
      <c r="FVR104" s="85"/>
      <c r="FVS104" s="23"/>
      <c r="FVT104" s="11"/>
      <c r="FVU104" s="49"/>
      <c r="FVV104" s="54"/>
      <c r="FVW104" s="87"/>
      <c r="FVX104" s="87"/>
      <c r="FVY104" s="75"/>
      <c r="FVZ104" s="85"/>
      <c r="FWA104" s="23"/>
      <c r="FWB104" s="11"/>
      <c r="FWC104" s="49"/>
      <c r="FWD104" s="54"/>
      <c r="FWE104" s="87"/>
      <c r="FWF104" s="87"/>
      <c r="FWG104" s="75"/>
      <c r="FWH104" s="85"/>
      <c r="FWI104" s="23"/>
      <c r="FWJ104" s="11"/>
      <c r="FWK104" s="49"/>
      <c r="FWL104" s="54"/>
      <c r="FWM104" s="87"/>
      <c r="FWN104" s="87"/>
      <c r="FWO104" s="75"/>
      <c r="FWP104" s="85"/>
      <c r="FWQ104" s="23"/>
      <c r="FWR104" s="11"/>
      <c r="FWS104" s="49"/>
      <c r="FWT104" s="54"/>
      <c r="FWU104" s="87"/>
      <c r="FWV104" s="87"/>
      <c r="FWW104" s="75"/>
      <c r="FWX104" s="85"/>
      <c r="FWY104" s="23"/>
      <c r="FWZ104" s="11"/>
      <c r="FXA104" s="49"/>
      <c r="FXB104" s="54"/>
      <c r="FXC104" s="87"/>
      <c r="FXD104" s="87"/>
      <c r="FXE104" s="75"/>
      <c r="FXF104" s="85"/>
      <c r="FXG104" s="23"/>
      <c r="FXH104" s="11"/>
      <c r="FXI104" s="49"/>
      <c r="FXJ104" s="54"/>
      <c r="FXK104" s="87"/>
      <c r="FXL104" s="87"/>
      <c r="FXM104" s="75"/>
      <c r="FXN104" s="85"/>
      <c r="FXO104" s="23"/>
      <c r="FXP104" s="11"/>
      <c r="FXQ104" s="49"/>
      <c r="FXR104" s="54"/>
      <c r="FXS104" s="87"/>
      <c r="FXT104" s="87"/>
      <c r="FXU104" s="75"/>
      <c r="FXV104" s="85"/>
      <c r="FXW104" s="23"/>
      <c r="FXX104" s="11"/>
      <c r="FXY104" s="49"/>
      <c r="FXZ104" s="54"/>
      <c r="FYA104" s="87"/>
      <c r="FYB104" s="87"/>
      <c r="FYC104" s="75"/>
      <c r="FYD104" s="85"/>
      <c r="FYE104" s="23"/>
      <c r="FYF104" s="11"/>
      <c r="FYG104" s="49"/>
      <c r="FYH104" s="54"/>
      <c r="FYI104" s="87"/>
      <c r="FYJ104" s="87"/>
      <c r="FYK104" s="75"/>
      <c r="FYL104" s="85"/>
      <c r="FYM104" s="23"/>
      <c r="FYN104" s="11"/>
      <c r="FYO104" s="49"/>
      <c r="FYP104" s="54"/>
      <c r="FYQ104" s="87"/>
      <c r="FYR104" s="87"/>
      <c r="FYS104" s="75"/>
      <c r="FYT104" s="85"/>
      <c r="FYU104" s="23"/>
      <c r="FYV104" s="11"/>
      <c r="FYW104" s="49"/>
      <c r="FYX104" s="54"/>
      <c r="FYY104" s="87"/>
      <c r="FYZ104" s="87"/>
      <c r="FZA104" s="75"/>
      <c r="FZB104" s="85"/>
      <c r="FZC104" s="23"/>
      <c r="FZD104" s="11"/>
      <c r="FZE104" s="49"/>
      <c r="FZF104" s="54"/>
      <c r="FZG104" s="87"/>
      <c r="FZH104" s="87"/>
      <c r="FZI104" s="75"/>
      <c r="FZJ104" s="85"/>
      <c r="FZK104" s="23"/>
      <c r="FZL104" s="11"/>
      <c r="FZM104" s="49"/>
      <c r="FZN104" s="54"/>
      <c r="FZO104" s="87"/>
      <c r="FZP104" s="87"/>
      <c r="FZQ104" s="75"/>
      <c r="FZR104" s="85"/>
      <c r="FZS104" s="23"/>
      <c r="FZT104" s="11"/>
      <c r="FZU104" s="49"/>
      <c r="FZV104" s="54"/>
      <c r="FZW104" s="87"/>
      <c r="FZX104" s="87"/>
      <c r="FZY104" s="75"/>
      <c r="FZZ104" s="85"/>
      <c r="GAA104" s="23"/>
      <c r="GAB104" s="11"/>
      <c r="GAC104" s="49"/>
      <c r="GAD104" s="54"/>
      <c r="GAE104" s="87"/>
      <c r="GAF104" s="87"/>
      <c r="GAG104" s="75"/>
      <c r="GAH104" s="85"/>
      <c r="GAI104" s="23"/>
      <c r="GAJ104" s="11"/>
      <c r="GAK104" s="49"/>
      <c r="GAL104" s="54"/>
      <c r="GAM104" s="87"/>
      <c r="GAN104" s="87"/>
      <c r="GAO104" s="75"/>
      <c r="GAP104" s="85"/>
      <c r="GAQ104" s="23"/>
      <c r="GAR104" s="11"/>
      <c r="GAS104" s="49"/>
      <c r="GAT104" s="54"/>
      <c r="GAU104" s="87"/>
      <c r="GAV104" s="87"/>
      <c r="GAW104" s="75"/>
      <c r="GAX104" s="85"/>
      <c r="GAY104" s="23"/>
      <c r="GAZ104" s="11"/>
      <c r="GBA104" s="49"/>
      <c r="GBB104" s="54"/>
      <c r="GBC104" s="87"/>
      <c r="GBD104" s="87"/>
      <c r="GBE104" s="75"/>
      <c r="GBF104" s="85"/>
      <c r="GBG104" s="23"/>
      <c r="GBH104" s="11"/>
      <c r="GBI104" s="49"/>
      <c r="GBJ104" s="54"/>
      <c r="GBK104" s="87"/>
      <c r="GBL104" s="87"/>
      <c r="GBM104" s="75"/>
      <c r="GBN104" s="85"/>
      <c r="GBO104" s="23"/>
      <c r="GBP104" s="11"/>
      <c r="GBQ104" s="49"/>
      <c r="GBR104" s="54"/>
      <c r="GBS104" s="87"/>
      <c r="GBT104" s="87"/>
      <c r="GBU104" s="75"/>
      <c r="GBV104" s="85"/>
      <c r="GBW104" s="23"/>
      <c r="GBX104" s="11"/>
      <c r="GBY104" s="49"/>
      <c r="GBZ104" s="54"/>
      <c r="GCA104" s="87"/>
      <c r="GCB104" s="87"/>
      <c r="GCC104" s="75"/>
      <c r="GCD104" s="85"/>
      <c r="GCE104" s="23"/>
      <c r="GCF104" s="11"/>
      <c r="GCG104" s="49"/>
      <c r="GCH104" s="54"/>
      <c r="GCI104" s="87"/>
      <c r="GCJ104" s="87"/>
      <c r="GCK104" s="75"/>
      <c r="GCL104" s="85"/>
      <c r="GCM104" s="23"/>
      <c r="GCN104" s="11"/>
      <c r="GCO104" s="49"/>
      <c r="GCP104" s="54"/>
      <c r="GCQ104" s="87"/>
      <c r="GCR104" s="87"/>
      <c r="GCS104" s="75"/>
      <c r="GCT104" s="85"/>
      <c r="GCU104" s="23"/>
      <c r="GCV104" s="11"/>
      <c r="GCW104" s="49"/>
      <c r="GCX104" s="54"/>
      <c r="GCY104" s="87"/>
      <c r="GCZ104" s="87"/>
      <c r="GDA104" s="75"/>
      <c r="GDB104" s="85"/>
      <c r="GDC104" s="23"/>
      <c r="GDD104" s="11"/>
      <c r="GDE104" s="49"/>
      <c r="GDF104" s="54"/>
      <c r="GDG104" s="87"/>
      <c r="GDH104" s="87"/>
      <c r="GDI104" s="75"/>
      <c r="GDJ104" s="85"/>
      <c r="GDK104" s="23"/>
      <c r="GDL104" s="11"/>
      <c r="GDM104" s="49"/>
      <c r="GDN104" s="54"/>
      <c r="GDO104" s="87"/>
      <c r="GDP104" s="87"/>
      <c r="GDQ104" s="75"/>
      <c r="GDR104" s="85"/>
      <c r="GDS104" s="23"/>
      <c r="GDT104" s="11"/>
      <c r="GDU104" s="49"/>
      <c r="GDV104" s="54"/>
      <c r="GDW104" s="87"/>
      <c r="GDX104" s="87"/>
      <c r="GDY104" s="75"/>
      <c r="GDZ104" s="85"/>
      <c r="GEA104" s="23"/>
      <c r="GEB104" s="11"/>
      <c r="GEC104" s="49"/>
      <c r="GED104" s="54"/>
      <c r="GEE104" s="87"/>
      <c r="GEF104" s="87"/>
      <c r="GEG104" s="75"/>
      <c r="GEH104" s="85"/>
      <c r="GEI104" s="23"/>
      <c r="GEJ104" s="11"/>
      <c r="GEK104" s="49"/>
      <c r="GEL104" s="54"/>
      <c r="GEM104" s="87"/>
      <c r="GEN104" s="87"/>
      <c r="GEO104" s="75"/>
      <c r="GEP104" s="85"/>
      <c r="GEQ104" s="23"/>
      <c r="GER104" s="11"/>
      <c r="GES104" s="49"/>
      <c r="GET104" s="54"/>
      <c r="GEU104" s="87"/>
      <c r="GEV104" s="87"/>
      <c r="GEW104" s="75"/>
      <c r="GEX104" s="85"/>
      <c r="GEY104" s="23"/>
      <c r="GEZ104" s="11"/>
      <c r="GFA104" s="49"/>
      <c r="GFB104" s="54"/>
      <c r="GFC104" s="87"/>
      <c r="GFD104" s="87"/>
      <c r="GFE104" s="75"/>
      <c r="GFF104" s="85"/>
      <c r="GFG104" s="23"/>
      <c r="GFH104" s="11"/>
      <c r="GFI104" s="49"/>
      <c r="GFJ104" s="54"/>
      <c r="GFK104" s="87"/>
      <c r="GFL104" s="87"/>
      <c r="GFM104" s="75"/>
      <c r="GFN104" s="85"/>
      <c r="GFO104" s="23"/>
      <c r="GFP104" s="11"/>
      <c r="GFQ104" s="49"/>
      <c r="GFR104" s="54"/>
      <c r="GFS104" s="87"/>
      <c r="GFT104" s="87"/>
      <c r="GFU104" s="75"/>
      <c r="GFV104" s="85"/>
      <c r="GFW104" s="23"/>
      <c r="GFX104" s="11"/>
      <c r="GFY104" s="49"/>
      <c r="GFZ104" s="54"/>
      <c r="GGA104" s="87"/>
      <c r="GGB104" s="87"/>
      <c r="GGC104" s="75"/>
      <c r="GGD104" s="85"/>
      <c r="GGE104" s="23"/>
      <c r="GGF104" s="11"/>
      <c r="GGG104" s="49"/>
      <c r="GGH104" s="54"/>
      <c r="GGI104" s="87"/>
      <c r="GGJ104" s="87"/>
      <c r="GGK104" s="75"/>
      <c r="GGL104" s="85"/>
      <c r="GGM104" s="23"/>
      <c r="GGN104" s="11"/>
      <c r="GGO104" s="49"/>
      <c r="GGP104" s="54"/>
      <c r="GGQ104" s="87"/>
      <c r="GGR104" s="87"/>
      <c r="GGS104" s="75"/>
      <c r="GGT104" s="85"/>
      <c r="GGU104" s="23"/>
      <c r="GGV104" s="11"/>
      <c r="GGW104" s="49"/>
      <c r="GGX104" s="54"/>
      <c r="GGY104" s="87"/>
      <c r="GGZ104" s="87"/>
      <c r="GHA104" s="75"/>
      <c r="GHB104" s="85"/>
      <c r="GHC104" s="23"/>
      <c r="GHD104" s="11"/>
      <c r="GHE104" s="49"/>
      <c r="GHF104" s="54"/>
      <c r="GHG104" s="87"/>
      <c r="GHH104" s="87"/>
      <c r="GHI104" s="75"/>
      <c r="GHJ104" s="85"/>
      <c r="GHK104" s="23"/>
      <c r="GHL104" s="11"/>
      <c r="GHM104" s="49"/>
      <c r="GHN104" s="54"/>
      <c r="GHO104" s="87"/>
      <c r="GHP104" s="87"/>
      <c r="GHQ104" s="75"/>
      <c r="GHR104" s="85"/>
      <c r="GHS104" s="23"/>
      <c r="GHT104" s="11"/>
      <c r="GHU104" s="49"/>
      <c r="GHV104" s="54"/>
      <c r="GHW104" s="87"/>
      <c r="GHX104" s="87"/>
      <c r="GHY104" s="75"/>
      <c r="GHZ104" s="85"/>
      <c r="GIA104" s="23"/>
      <c r="GIB104" s="11"/>
      <c r="GIC104" s="49"/>
      <c r="GID104" s="54"/>
      <c r="GIE104" s="87"/>
      <c r="GIF104" s="87"/>
      <c r="GIG104" s="75"/>
      <c r="GIH104" s="85"/>
      <c r="GII104" s="23"/>
      <c r="GIJ104" s="11"/>
      <c r="GIK104" s="49"/>
      <c r="GIL104" s="54"/>
      <c r="GIM104" s="87"/>
      <c r="GIN104" s="87"/>
      <c r="GIO104" s="75"/>
      <c r="GIP104" s="85"/>
      <c r="GIQ104" s="23"/>
      <c r="GIR104" s="11"/>
      <c r="GIS104" s="49"/>
      <c r="GIT104" s="54"/>
      <c r="GIU104" s="87"/>
      <c r="GIV104" s="87"/>
      <c r="GIW104" s="75"/>
      <c r="GIX104" s="85"/>
      <c r="GIY104" s="23"/>
      <c r="GIZ104" s="11"/>
      <c r="GJA104" s="49"/>
      <c r="GJB104" s="54"/>
      <c r="GJC104" s="87"/>
      <c r="GJD104" s="87"/>
      <c r="GJE104" s="75"/>
      <c r="GJF104" s="85"/>
      <c r="GJG104" s="23"/>
      <c r="GJH104" s="11"/>
      <c r="GJI104" s="49"/>
      <c r="GJJ104" s="54"/>
      <c r="GJK104" s="87"/>
      <c r="GJL104" s="87"/>
      <c r="GJM104" s="75"/>
      <c r="GJN104" s="85"/>
      <c r="GJO104" s="23"/>
      <c r="GJP104" s="11"/>
      <c r="GJQ104" s="49"/>
      <c r="GJR104" s="54"/>
      <c r="GJS104" s="87"/>
      <c r="GJT104" s="87"/>
      <c r="GJU104" s="75"/>
      <c r="GJV104" s="85"/>
      <c r="GJW104" s="23"/>
      <c r="GJX104" s="11"/>
      <c r="GJY104" s="49"/>
      <c r="GJZ104" s="54"/>
      <c r="GKA104" s="87"/>
      <c r="GKB104" s="87"/>
      <c r="GKC104" s="75"/>
      <c r="GKD104" s="85"/>
      <c r="GKE104" s="23"/>
      <c r="GKF104" s="11"/>
      <c r="GKG104" s="49"/>
      <c r="GKH104" s="54"/>
      <c r="GKI104" s="87"/>
      <c r="GKJ104" s="87"/>
      <c r="GKK104" s="75"/>
      <c r="GKL104" s="85"/>
      <c r="GKM104" s="23"/>
      <c r="GKN104" s="11"/>
      <c r="GKO104" s="49"/>
      <c r="GKP104" s="54"/>
      <c r="GKQ104" s="87"/>
      <c r="GKR104" s="87"/>
      <c r="GKS104" s="75"/>
      <c r="GKT104" s="85"/>
      <c r="GKU104" s="23"/>
      <c r="GKV104" s="11"/>
      <c r="GKW104" s="49"/>
      <c r="GKX104" s="54"/>
      <c r="GKY104" s="87"/>
      <c r="GKZ104" s="87"/>
      <c r="GLA104" s="75"/>
      <c r="GLB104" s="85"/>
      <c r="GLC104" s="23"/>
      <c r="GLD104" s="11"/>
      <c r="GLE104" s="49"/>
      <c r="GLF104" s="54"/>
      <c r="GLG104" s="87"/>
      <c r="GLH104" s="87"/>
      <c r="GLI104" s="75"/>
      <c r="GLJ104" s="85"/>
      <c r="GLK104" s="23"/>
      <c r="GLL104" s="11"/>
      <c r="GLM104" s="49"/>
      <c r="GLN104" s="54"/>
      <c r="GLO104" s="87"/>
      <c r="GLP104" s="87"/>
      <c r="GLQ104" s="75"/>
      <c r="GLR104" s="85"/>
      <c r="GLS104" s="23"/>
      <c r="GLT104" s="11"/>
      <c r="GLU104" s="49"/>
      <c r="GLV104" s="54"/>
      <c r="GLW104" s="87"/>
      <c r="GLX104" s="87"/>
      <c r="GLY104" s="75"/>
      <c r="GLZ104" s="85"/>
      <c r="GMA104" s="23"/>
      <c r="GMB104" s="11"/>
      <c r="GMC104" s="49"/>
      <c r="GMD104" s="54"/>
      <c r="GME104" s="87"/>
      <c r="GMF104" s="87"/>
      <c r="GMG104" s="75"/>
      <c r="GMH104" s="85"/>
      <c r="GMI104" s="23"/>
      <c r="GMJ104" s="11"/>
      <c r="GMK104" s="49"/>
      <c r="GML104" s="54"/>
      <c r="GMM104" s="87"/>
      <c r="GMN104" s="87"/>
      <c r="GMO104" s="75"/>
      <c r="GMP104" s="85"/>
      <c r="GMQ104" s="23"/>
      <c r="GMR104" s="11"/>
      <c r="GMS104" s="49"/>
      <c r="GMT104" s="54"/>
      <c r="GMU104" s="87"/>
      <c r="GMV104" s="87"/>
      <c r="GMW104" s="75"/>
      <c r="GMX104" s="85"/>
      <c r="GMY104" s="23"/>
      <c r="GMZ104" s="11"/>
      <c r="GNA104" s="49"/>
      <c r="GNB104" s="54"/>
      <c r="GNC104" s="87"/>
      <c r="GND104" s="87"/>
      <c r="GNE104" s="75"/>
      <c r="GNF104" s="85"/>
      <c r="GNG104" s="23"/>
      <c r="GNH104" s="11"/>
      <c r="GNI104" s="49"/>
      <c r="GNJ104" s="54"/>
      <c r="GNK104" s="87"/>
      <c r="GNL104" s="87"/>
      <c r="GNM104" s="75"/>
      <c r="GNN104" s="85"/>
      <c r="GNO104" s="23"/>
      <c r="GNP104" s="11"/>
      <c r="GNQ104" s="49"/>
      <c r="GNR104" s="54"/>
      <c r="GNS104" s="87"/>
      <c r="GNT104" s="87"/>
      <c r="GNU104" s="75"/>
      <c r="GNV104" s="85"/>
      <c r="GNW104" s="23"/>
      <c r="GNX104" s="11"/>
      <c r="GNY104" s="49"/>
      <c r="GNZ104" s="54"/>
      <c r="GOA104" s="87"/>
      <c r="GOB104" s="87"/>
      <c r="GOC104" s="75"/>
      <c r="GOD104" s="85"/>
      <c r="GOE104" s="23"/>
      <c r="GOF104" s="11"/>
      <c r="GOG104" s="49"/>
      <c r="GOH104" s="54"/>
      <c r="GOI104" s="87"/>
      <c r="GOJ104" s="87"/>
      <c r="GOK104" s="75"/>
      <c r="GOL104" s="85"/>
      <c r="GOM104" s="23"/>
      <c r="GON104" s="11"/>
      <c r="GOO104" s="49"/>
      <c r="GOP104" s="54"/>
      <c r="GOQ104" s="87"/>
      <c r="GOR104" s="87"/>
      <c r="GOS104" s="75"/>
      <c r="GOT104" s="85"/>
      <c r="GOU104" s="23"/>
      <c r="GOV104" s="11"/>
      <c r="GOW104" s="49"/>
      <c r="GOX104" s="54"/>
      <c r="GOY104" s="87"/>
      <c r="GOZ104" s="87"/>
      <c r="GPA104" s="75"/>
      <c r="GPB104" s="85"/>
      <c r="GPC104" s="23"/>
      <c r="GPD104" s="11"/>
      <c r="GPE104" s="49"/>
      <c r="GPF104" s="54"/>
      <c r="GPG104" s="87"/>
      <c r="GPH104" s="87"/>
      <c r="GPI104" s="75"/>
      <c r="GPJ104" s="85"/>
      <c r="GPK104" s="23"/>
      <c r="GPL104" s="11"/>
      <c r="GPM104" s="49"/>
      <c r="GPN104" s="54"/>
      <c r="GPO104" s="87"/>
      <c r="GPP104" s="87"/>
      <c r="GPQ104" s="75"/>
      <c r="GPR104" s="85"/>
      <c r="GPS104" s="23"/>
      <c r="GPT104" s="11"/>
      <c r="GPU104" s="49"/>
      <c r="GPV104" s="54"/>
      <c r="GPW104" s="87"/>
      <c r="GPX104" s="87"/>
      <c r="GPY104" s="75"/>
      <c r="GPZ104" s="85"/>
      <c r="GQA104" s="23"/>
      <c r="GQB104" s="11"/>
      <c r="GQC104" s="49"/>
      <c r="GQD104" s="54"/>
      <c r="GQE104" s="87"/>
      <c r="GQF104" s="87"/>
      <c r="GQG104" s="75"/>
      <c r="GQH104" s="85"/>
      <c r="GQI104" s="23"/>
      <c r="GQJ104" s="11"/>
      <c r="GQK104" s="49"/>
      <c r="GQL104" s="54"/>
      <c r="GQM104" s="87"/>
      <c r="GQN104" s="87"/>
      <c r="GQO104" s="75"/>
      <c r="GQP104" s="85"/>
      <c r="GQQ104" s="23"/>
      <c r="GQR104" s="11"/>
      <c r="GQS104" s="49"/>
      <c r="GQT104" s="54"/>
      <c r="GQU104" s="87"/>
      <c r="GQV104" s="87"/>
      <c r="GQW104" s="75"/>
      <c r="GQX104" s="85"/>
      <c r="GQY104" s="23"/>
      <c r="GQZ104" s="11"/>
      <c r="GRA104" s="49"/>
      <c r="GRB104" s="54"/>
      <c r="GRC104" s="87"/>
      <c r="GRD104" s="87"/>
      <c r="GRE104" s="75"/>
      <c r="GRF104" s="85"/>
      <c r="GRG104" s="23"/>
      <c r="GRH104" s="11"/>
      <c r="GRI104" s="49"/>
      <c r="GRJ104" s="54"/>
      <c r="GRK104" s="87"/>
      <c r="GRL104" s="87"/>
      <c r="GRM104" s="75"/>
      <c r="GRN104" s="85"/>
      <c r="GRO104" s="23"/>
      <c r="GRP104" s="11"/>
      <c r="GRQ104" s="49"/>
      <c r="GRR104" s="54"/>
      <c r="GRS104" s="87"/>
      <c r="GRT104" s="87"/>
      <c r="GRU104" s="75"/>
      <c r="GRV104" s="85"/>
      <c r="GRW104" s="23"/>
      <c r="GRX104" s="11"/>
      <c r="GRY104" s="49"/>
      <c r="GRZ104" s="54"/>
      <c r="GSA104" s="87"/>
      <c r="GSB104" s="87"/>
      <c r="GSC104" s="75"/>
      <c r="GSD104" s="85"/>
      <c r="GSE104" s="23"/>
      <c r="GSF104" s="11"/>
      <c r="GSG104" s="49"/>
      <c r="GSH104" s="54"/>
      <c r="GSI104" s="87"/>
      <c r="GSJ104" s="87"/>
      <c r="GSK104" s="75"/>
      <c r="GSL104" s="85"/>
      <c r="GSM104" s="23"/>
      <c r="GSN104" s="11"/>
      <c r="GSO104" s="49"/>
      <c r="GSP104" s="54"/>
      <c r="GSQ104" s="87"/>
      <c r="GSR104" s="87"/>
      <c r="GSS104" s="75"/>
      <c r="GST104" s="85"/>
      <c r="GSU104" s="23"/>
      <c r="GSV104" s="11"/>
      <c r="GSW104" s="49"/>
      <c r="GSX104" s="54"/>
      <c r="GSY104" s="87"/>
      <c r="GSZ104" s="87"/>
      <c r="GTA104" s="75"/>
      <c r="GTB104" s="85"/>
      <c r="GTC104" s="23"/>
      <c r="GTD104" s="11"/>
      <c r="GTE104" s="49"/>
      <c r="GTF104" s="54"/>
      <c r="GTG104" s="87"/>
      <c r="GTH104" s="87"/>
      <c r="GTI104" s="75"/>
      <c r="GTJ104" s="85"/>
      <c r="GTK104" s="23"/>
      <c r="GTL104" s="11"/>
      <c r="GTM104" s="49"/>
      <c r="GTN104" s="54"/>
      <c r="GTO104" s="87"/>
      <c r="GTP104" s="87"/>
      <c r="GTQ104" s="75"/>
      <c r="GTR104" s="85"/>
      <c r="GTS104" s="23"/>
      <c r="GTT104" s="11"/>
      <c r="GTU104" s="49"/>
      <c r="GTV104" s="54"/>
      <c r="GTW104" s="87"/>
      <c r="GTX104" s="87"/>
      <c r="GTY104" s="75"/>
      <c r="GTZ104" s="85"/>
      <c r="GUA104" s="23"/>
      <c r="GUB104" s="11"/>
      <c r="GUC104" s="49"/>
      <c r="GUD104" s="54"/>
      <c r="GUE104" s="87"/>
      <c r="GUF104" s="87"/>
      <c r="GUG104" s="75"/>
      <c r="GUH104" s="85"/>
      <c r="GUI104" s="23"/>
      <c r="GUJ104" s="11"/>
      <c r="GUK104" s="49"/>
      <c r="GUL104" s="54"/>
      <c r="GUM104" s="87"/>
      <c r="GUN104" s="87"/>
      <c r="GUO104" s="75"/>
      <c r="GUP104" s="85"/>
      <c r="GUQ104" s="23"/>
      <c r="GUR104" s="11"/>
      <c r="GUS104" s="49"/>
      <c r="GUT104" s="54"/>
      <c r="GUU104" s="87"/>
      <c r="GUV104" s="87"/>
      <c r="GUW104" s="75"/>
      <c r="GUX104" s="85"/>
      <c r="GUY104" s="23"/>
      <c r="GUZ104" s="11"/>
      <c r="GVA104" s="49"/>
      <c r="GVB104" s="54"/>
      <c r="GVC104" s="87"/>
      <c r="GVD104" s="87"/>
      <c r="GVE104" s="75"/>
      <c r="GVF104" s="85"/>
      <c r="GVG104" s="23"/>
      <c r="GVH104" s="11"/>
      <c r="GVI104" s="49"/>
      <c r="GVJ104" s="54"/>
      <c r="GVK104" s="87"/>
      <c r="GVL104" s="87"/>
      <c r="GVM104" s="75"/>
      <c r="GVN104" s="85"/>
      <c r="GVO104" s="23"/>
      <c r="GVP104" s="11"/>
      <c r="GVQ104" s="49"/>
      <c r="GVR104" s="54"/>
      <c r="GVS104" s="87"/>
      <c r="GVT104" s="87"/>
      <c r="GVU104" s="75"/>
      <c r="GVV104" s="85"/>
      <c r="GVW104" s="23"/>
      <c r="GVX104" s="11"/>
      <c r="GVY104" s="49"/>
      <c r="GVZ104" s="54"/>
      <c r="GWA104" s="87"/>
      <c r="GWB104" s="87"/>
      <c r="GWC104" s="75"/>
      <c r="GWD104" s="85"/>
      <c r="GWE104" s="23"/>
      <c r="GWF104" s="11"/>
      <c r="GWG104" s="49"/>
      <c r="GWH104" s="54"/>
      <c r="GWI104" s="87"/>
      <c r="GWJ104" s="87"/>
      <c r="GWK104" s="75"/>
      <c r="GWL104" s="85"/>
      <c r="GWM104" s="23"/>
      <c r="GWN104" s="11"/>
      <c r="GWO104" s="49"/>
      <c r="GWP104" s="54"/>
      <c r="GWQ104" s="87"/>
      <c r="GWR104" s="87"/>
      <c r="GWS104" s="75"/>
      <c r="GWT104" s="85"/>
      <c r="GWU104" s="23"/>
      <c r="GWV104" s="11"/>
      <c r="GWW104" s="49"/>
      <c r="GWX104" s="54"/>
      <c r="GWY104" s="87"/>
      <c r="GWZ104" s="87"/>
      <c r="GXA104" s="75"/>
      <c r="GXB104" s="85"/>
      <c r="GXC104" s="23"/>
      <c r="GXD104" s="11"/>
      <c r="GXE104" s="49"/>
      <c r="GXF104" s="54"/>
      <c r="GXG104" s="87"/>
      <c r="GXH104" s="87"/>
      <c r="GXI104" s="75"/>
      <c r="GXJ104" s="85"/>
      <c r="GXK104" s="23"/>
      <c r="GXL104" s="11"/>
      <c r="GXM104" s="49"/>
      <c r="GXN104" s="54"/>
      <c r="GXO104" s="87"/>
      <c r="GXP104" s="87"/>
      <c r="GXQ104" s="75"/>
      <c r="GXR104" s="85"/>
      <c r="GXS104" s="23"/>
      <c r="GXT104" s="11"/>
      <c r="GXU104" s="49"/>
      <c r="GXV104" s="54"/>
      <c r="GXW104" s="87"/>
      <c r="GXX104" s="87"/>
      <c r="GXY104" s="75"/>
      <c r="GXZ104" s="85"/>
      <c r="GYA104" s="23"/>
      <c r="GYB104" s="11"/>
      <c r="GYC104" s="49"/>
      <c r="GYD104" s="54"/>
      <c r="GYE104" s="87"/>
      <c r="GYF104" s="87"/>
      <c r="GYG104" s="75"/>
      <c r="GYH104" s="85"/>
      <c r="GYI104" s="23"/>
      <c r="GYJ104" s="11"/>
      <c r="GYK104" s="49"/>
      <c r="GYL104" s="54"/>
      <c r="GYM104" s="87"/>
      <c r="GYN104" s="87"/>
      <c r="GYO104" s="75"/>
      <c r="GYP104" s="85"/>
      <c r="GYQ104" s="23"/>
      <c r="GYR104" s="11"/>
      <c r="GYS104" s="49"/>
      <c r="GYT104" s="54"/>
      <c r="GYU104" s="87"/>
      <c r="GYV104" s="87"/>
      <c r="GYW104" s="75"/>
      <c r="GYX104" s="85"/>
      <c r="GYY104" s="23"/>
      <c r="GYZ104" s="11"/>
      <c r="GZA104" s="49"/>
      <c r="GZB104" s="54"/>
      <c r="GZC104" s="87"/>
      <c r="GZD104" s="87"/>
      <c r="GZE104" s="75"/>
      <c r="GZF104" s="85"/>
      <c r="GZG104" s="23"/>
      <c r="GZH104" s="11"/>
      <c r="GZI104" s="49"/>
      <c r="GZJ104" s="54"/>
      <c r="GZK104" s="87"/>
      <c r="GZL104" s="87"/>
      <c r="GZM104" s="75"/>
      <c r="GZN104" s="85"/>
      <c r="GZO104" s="23"/>
      <c r="GZP104" s="11"/>
      <c r="GZQ104" s="49"/>
      <c r="GZR104" s="54"/>
      <c r="GZS104" s="87"/>
      <c r="GZT104" s="87"/>
      <c r="GZU104" s="75"/>
      <c r="GZV104" s="85"/>
      <c r="GZW104" s="23"/>
      <c r="GZX104" s="11"/>
      <c r="GZY104" s="49"/>
      <c r="GZZ104" s="54"/>
      <c r="HAA104" s="87"/>
      <c r="HAB104" s="87"/>
      <c r="HAC104" s="75"/>
      <c r="HAD104" s="85"/>
      <c r="HAE104" s="23"/>
      <c r="HAF104" s="11"/>
      <c r="HAG104" s="49"/>
      <c r="HAH104" s="54"/>
      <c r="HAI104" s="87"/>
      <c r="HAJ104" s="87"/>
      <c r="HAK104" s="75"/>
      <c r="HAL104" s="85"/>
      <c r="HAM104" s="23"/>
      <c r="HAN104" s="11"/>
      <c r="HAO104" s="49"/>
      <c r="HAP104" s="54"/>
      <c r="HAQ104" s="87"/>
      <c r="HAR104" s="87"/>
      <c r="HAS104" s="75"/>
      <c r="HAT104" s="85"/>
      <c r="HAU104" s="23"/>
      <c r="HAV104" s="11"/>
      <c r="HAW104" s="49"/>
      <c r="HAX104" s="54"/>
      <c r="HAY104" s="87"/>
      <c r="HAZ104" s="87"/>
      <c r="HBA104" s="75"/>
      <c r="HBB104" s="85"/>
      <c r="HBC104" s="23"/>
      <c r="HBD104" s="11"/>
      <c r="HBE104" s="49"/>
      <c r="HBF104" s="54"/>
      <c r="HBG104" s="87"/>
      <c r="HBH104" s="87"/>
      <c r="HBI104" s="75"/>
      <c r="HBJ104" s="85"/>
      <c r="HBK104" s="23"/>
      <c r="HBL104" s="11"/>
      <c r="HBM104" s="49"/>
      <c r="HBN104" s="54"/>
      <c r="HBO104" s="87"/>
      <c r="HBP104" s="87"/>
      <c r="HBQ104" s="75"/>
      <c r="HBR104" s="85"/>
      <c r="HBS104" s="23"/>
      <c r="HBT104" s="11"/>
      <c r="HBU104" s="49"/>
      <c r="HBV104" s="54"/>
      <c r="HBW104" s="87"/>
      <c r="HBX104" s="87"/>
      <c r="HBY104" s="75"/>
      <c r="HBZ104" s="85"/>
      <c r="HCA104" s="23"/>
      <c r="HCB104" s="11"/>
      <c r="HCC104" s="49"/>
      <c r="HCD104" s="54"/>
      <c r="HCE104" s="87"/>
      <c r="HCF104" s="87"/>
      <c r="HCG104" s="75"/>
      <c r="HCH104" s="85"/>
      <c r="HCI104" s="23"/>
      <c r="HCJ104" s="11"/>
      <c r="HCK104" s="49"/>
      <c r="HCL104" s="54"/>
      <c r="HCM104" s="87"/>
      <c r="HCN104" s="87"/>
      <c r="HCO104" s="75"/>
      <c r="HCP104" s="85"/>
      <c r="HCQ104" s="23"/>
      <c r="HCR104" s="11"/>
      <c r="HCS104" s="49"/>
      <c r="HCT104" s="54"/>
      <c r="HCU104" s="87"/>
      <c r="HCV104" s="87"/>
      <c r="HCW104" s="75"/>
      <c r="HCX104" s="85"/>
      <c r="HCY104" s="23"/>
      <c r="HCZ104" s="11"/>
      <c r="HDA104" s="49"/>
      <c r="HDB104" s="54"/>
      <c r="HDC104" s="87"/>
      <c r="HDD104" s="87"/>
      <c r="HDE104" s="75"/>
      <c r="HDF104" s="85"/>
      <c r="HDG104" s="23"/>
      <c r="HDH104" s="11"/>
      <c r="HDI104" s="49"/>
      <c r="HDJ104" s="54"/>
      <c r="HDK104" s="87"/>
      <c r="HDL104" s="87"/>
      <c r="HDM104" s="75"/>
      <c r="HDN104" s="85"/>
      <c r="HDO104" s="23"/>
      <c r="HDP104" s="11"/>
      <c r="HDQ104" s="49"/>
      <c r="HDR104" s="54"/>
      <c r="HDS104" s="87"/>
      <c r="HDT104" s="87"/>
      <c r="HDU104" s="75"/>
      <c r="HDV104" s="85"/>
      <c r="HDW104" s="23"/>
      <c r="HDX104" s="11"/>
      <c r="HDY104" s="49"/>
      <c r="HDZ104" s="54"/>
      <c r="HEA104" s="87"/>
      <c r="HEB104" s="87"/>
      <c r="HEC104" s="75"/>
      <c r="HED104" s="85"/>
      <c r="HEE104" s="23"/>
      <c r="HEF104" s="11"/>
      <c r="HEG104" s="49"/>
      <c r="HEH104" s="54"/>
      <c r="HEI104" s="87"/>
      <c r="HEJ104" s="87"/>
      <c r="HEK104" s="75"/>
      <c r="HEL104" s="85"/>
      <c r="HEM104" s="23"/>
      <c r="HEN104" s="11"/>
      <c r="HEO104" s="49"/>
      <c r="HEP104" s="54"/>
      <c r="HEQ104" s="87"/>
      <c r="HER104" s="87"/>
      <c r="HES104" s="75"/>
      <c r="HET104" s="85"/>
      <c r="HEU104" s="23"/>
      <c r="HEV104" s="11"/>
      <c r="HEW104" s="49"/>
      <c r="HEX104" s="54"/>
      <c r="HEY104" s="87"/>
      <c r="HEZ104" s="87"/>
      <c r="HFA104" s="75"/>
      <c r="HFB104" s="85"/>
      <c r="HFC104" s="23"/>
      <c r="HFD104" s="11"/>
      <c r="HFE104" s="49"/>
      <c r="HFF104" s="54"/>
      <c r="HFG104" s="87"/>
      <c r="HFH104" s="87"/>
      <c r="HFI104" s="75"/>
      <c r="HFJ104" s="85"/>
      <c r="HFK104" s="23"/>
      <c r="HFL104" s="11"/>
      <c r="HFM104" s="49"/>
      <c r="HFN104" s="54"/>
      <c r="HFO104" s="87"/>
      <c r="HFP104" s="87"/>
      <c r="HFQ104" s="75"/>
      <c r="HFR104" s="85"/>
      <c r="HFS104" s="23"/>
      <c r="HFT104" s="11"/>
      <c r="HFU104" s="49"/>
      <c r="HFV104" s="54"/>
      <c r="HFW104" s="87"/>
      <c r="HFX104" s="87"/>
      <c r="HFY104" s="75"/>
      <c r="HFZ104" s="85"/>
      <c r="HGA104" s="23"/>
      <c r="HGB104" s="11"/>
      <c r="HGC104" s="49"/>
      <c r="HGD104" s="54"/>
      <c r="HGE104" s="87"/>
      <c r="HGF104" s="87"/>
      <c r="HGG104" s="75"/>
      <c r="HGH104" s="85"/>
      <c r="HGI104" s="23"/>
      <c r="HGJ104" s="11"/>
      <c r="HGK104" s="49"/>
      <c r="HGL104" s="54"/>
      <c r="HGM104" s="87"/>
      <c r="HGN104" s="87"/>
      <c r="HGO104" s="75"/>
      <c r="HGP104" s="85"/>
      <c r="HGQ104" s="23"/>
      <c r="HGR104" s="11"/>
      <c r="HGS104" s="49"/>
      <c r="HGT104" s="54"/>
      <c r="HGU104" s="87"/>
      <c r="HGV104" s="87"/>
      <c r="HGW104" s="75"/>
      <c r="HGX104" s="85"/>
      <c r="HGY104" s="23"/>
      <c r="HGZ104" s="11"/>
      <c r="HHA104" s="49"/>
      <c r="HHB104" s="54"/>
      <c r="HHC104" s="87"/>
      <c r="HHD104" s="87"/>
      <c r="HHE104" s="75"/>
      <c r="HHF104" s="85"/>
      <c r="HHG104" s="23"/>
      <c r="HHH104" s="11"/>
      <c r="HHI104" s="49"/>
      <c r="HHJ104" s="54"/>
      <c r="HHK104" s="87"/>
      <c r="HHL104" s="87"/>
      <c r="HHM104" s="75"/>
      <c r="HHN104" s="85"/>
      <c r="HHO104" s="23"/>
      <c r="HHP104" s="11"/>
      <c r="HHQ104" s="49"/>
      <c r="HHR104" s="54"/>
      <c r="HHS104" s="87"/>
      <c r="HHT104" s="87"/>
      <c r="HHU104" s="75"/>
      <c r="HHV104" s="85"/>
      <c r="HHW104" s="23"/>
      <c r="HHX104" s="11"/>
      <c r="HHY104" s="49"/>
      <c r="HHZ104" s="54"/>
      <c r="HIA104" s="87"/>
      <c r="HIB104" s="87"/>
      <c r="HIC104" s="75"/>
      <c r="HID104" s="85"/>
      <c r="HIE104" s="23"/>
      <c r="HIF104" s="11"/>
      <c r="HIG104" s="49"/>
      <c r="HIH104" s="54"/>
      <c r="HII104" s="87"/>
      <c r="HIJ104" s="87"/>
      <c r="HIK104" s="75"/>
      <c r="HIL104" s="85"/>
      <c r="HIM104" s="23"/>
      <c r="HIN104" s="11"/>
      <c r="HIO104" s="49"/>
      <c r="HIP104" s="54"/>
      <c r="HIQ104" s="87"/>
      <c r="HIR104" s="87"/>
      <c r="HIS104" s="75"/>
      <c r="HIT104" s="85"/>
      <c r="HIU104" s="23"/>
      <c r="HIV104" s="11"/>
      <c r="HIW104" s="49"/>
      <c r="HIX104" s="54"/>
      <c r="HIY104" s="87"/>
      <c r="HIZ104" s="87"/>
      <c r="HJA104" s="75"/>
      <c r="HJB104" s="85"/>
      <c r="HJC104" s="23"/>
      <c r="HJD104" s="11"/>
      <c r="HJE104" s="49"/>
      <c r="HJF104" s="54"/>
      <c r="HJG104" s="87"/>
      <c r="HJH104" s="87"/>
      <c r="HJI104" s="75"/>
      <c r="HJJ104" s="85"/>
      <c r="HJK104" s="23"/>
      <c r="HJL104" s="11"/>
      <c r="HJM104" s="49"/>
      <c r="HJN104" s="54"/>
      <c r="HJO104" s="87"/>
      <c r="HJP104" s="87"/>
      <c r="HJQ104" s="75"/>
      <c r="HJR104" s="85"/>
      <c r="HJS104" s="23"/>
      <c r="HJT104" s="11"/>
      <c r="HJU104" s="49"/>
      <c r="HJV104" s="54"/>
      <c r="HJW104" s="87"/>
      <c r="HJX104" s="87"/>
      <c r="HJY104" s="75"/>
      <c r="HJZ104" s="85"/>
      <c r="HKA104" s="23"/>
      <c r="HKB104" s="11"/>
      <c r="HKC104" s="49"/>
      <c r="HKD104" s="54"/>
      <c r="HKE104" s="87"/>
      <c r="HKF104" s="87"/>
      <c r="HKG104" s="75"/>
      <c r="HKH104" s="85"/>
      <c r="HKI104" s="23"/>
      <c r="HKJ104" s="11"/>
      <c r="HKK104" s="49"/>
      <c r="HKL104" s="54"/>
      <c r="HKM104" s="87"/>
      <c r="HKN104" s="87"/>
      <c r="HKO104" s="75"/>
      <c r="HKP104" s="85"/>
      <c r="HKQ104" s="23"/>
      <c r="HKR104" s="11"/>
      <c r="HKS104" s="49"/>
      <c r="HKT104" s="54"/>
      <c r="HKU104" s="87"/>
      <c r="HKV104" s="87"/>
      <c r="HKW104" s="75"/>
      <c r="HKX104" s="85"/>
      <c r="HKY104" s="23"/>
      <c r="HKZ104" s="11"/>
      <c r="HLA104" s="49"/>
      <c r="HLB104" s="54"/>
      <c r="HLC104" s="87"/>
      <c r="HLD104" s="87"/>
      <c r="HLE104" s="75"/>
      <c r="HLF104" s="85"/>
      <c r="HLG104" s="23"/>
      <c r="HLH104" s="11"/>
      <c r="HLI104" s="49"/>
      <c r="HLJ104" s="54"/>
      <c r="HLK104" s="87"/>
      <c r="HLL104" s="87"/>
      <c r="HLM104" s="75"/>
      <c r="HLN104" s="85"/>
      <c r="HLO104" s="23"/>
      <c r="HLP104" s="11"/>
      <c r="HLQ104" s="49"/>
      <c r="HLR104" s="54"/>
      <c r="HLS104" s="87"/>
      <c r="HLT104" s="87"/>
      <c r="HLU104" s="75"/>
      <c r="HLV104" s="85"/>
      <c r="HLW104" s="23"/>
      <c r="HLX104" s="11"/>
      <c r="HLY104" s="49"/>
      <c r="HLZ104" s="54"/>
      <c r="HMA104" s="87"/>
      <c r="HMB104" s="87"/>
      <c r="HMC104" s="75"/>
      <c r="HMD104" s="85"/>
      <c r="HME104" s="23"/>
      <c r="HMF104" s="11"/>
      <c r="HMG104" s="49"/>
      <c r="HMH104" s="54"/>
      <c r="HMI104" s="87"/>
      <c r="HMJ104" s="87"/>
      <c r="HMK104" s="75"/>
      <c r="HML104" s="85"/>
      <c r="HMM104" s="23"/>
      <c r="HMN104" s="11"/>
      <c r="HMO104" s="49"/>
      <c r="HMP104" s="54"/>
      <c r="HMQ104" s="87"/>
      <c r="HMR104" s="87"/>
      <c r="HMS104" s="75"/>
      <c r="HMT104" s="85"/>
      <c r="HMU104" s="23"/>
      <c r="HMV104" s="11"/>
      <c r="HMW104" s="49"/>
      <c r="HMX104" s="54"/>
      <c r="HMY104" s="87"/>
      <c r="HMZ104" s="87"/>
      <c r="HNA104" s="75"/>
      <c r="HNB104" s="85"/>
      <c r="HNC104" s="23"/>
      <c r="HND104" s="11"/>
      <c r="HNE104" s="49"/>
      <c r="HNF104" s="54"/>
      <c r="HNG104" s="87"/>
      <c r="HNH104" s="87"/>
      <c r="HNI104" s="75"/>
      <c r="HNJ104" s="85"/>
      <c r="HNK104" s="23"/>
      <c r="HNL104" s="11"/>
      <c r="HNM104" s="49"/>
      <c r="HNN104" s="54"/>
      <c r="HNO104" s="87"/>
      <c r="HNP104" s="87"/>
      <c r="HNQ104" s="75"/>
      <c r="HNR104" s="85"/>
      <c r="HNS104" s="23"/>
      <c r="HNT104" s="11"/>
      <c r="HNU104" s="49"/>
      <c r="HNV104" s="54"/>
      <c r="HNW104" s="87"/>
      <c r="HNX104" s="87"/>
      <c r="HNY104" s="75"/>
      <c r="HNZ104" s="85"/>
      <c r="HOA104" s="23"/>
      <c r="HOB104" s="11"/>
      <c r="HOC104" s="49"/>
      <c r="HOD104" s="54"/>
      <c r="HOE104" s="87"/>
      <c r="HOF104" s="87"/>
      <c r="HOG104" s="75"/>
      <c r="HOH104" s="85"/>
      <c r="HOI104" s="23"/>
      <c r="HOJ104" s="11"/>
      <c r="HOK104" s="49"/>
      <c r="HOL104" s="54"/>
      <c r="HOM104" s="87"/>
      <c r="HON104" s="87"/>
      <c r="HOO104" s="75"/>
      <c r="HOP104" s="85"/>
      <c r="HOQ104" s="23"/>
      <c r="HOR104" s="11"/>
      <c r="HOS104" s="49"/>
      <c r="HOT104" s="54"/>
      <c r="HOU104" s="87"/>
      <c r="HOV104" s="87"/>
      <c r="HOW104" s="75"/>
      <c r="HOX104" s="85"/>
      <c r="HOY104" s="23"/>
      <c r="HOZ104" s="11"/>
      <c r="HPA104" s="49"/>
      <c r="HPB104" s="54"/>
      <c r="HPC104" s="87"/>
      <c r="HPD104" s="87"/>
      <c r="HPE104" s="75"/>
      <c r="HPF104" s="85"/>
      <c r="HPG104" s="23"/>
      <c r="HPH104" s="11"/>
      <c r="HPI104" s="49"/>
      <c r="HPJ104" s="54"/>
      <c r="HPK104" s="87"/>
      <c r="HPL104" s="87"/>
      <c r="HPM104" s="75"/>
      <c r="HPN104" s="85"/>
      <c r="HPO104" s="23"/>
      <c r="HPP104" s="11"/>
      <c r="HPQ104" s="49"/>
      <c r="HPR104" s="54"/>
      <c r="HPS104" s="87"/>
      <c r="HPT104" s="87"/>
      <c r="HPU104" s="75"/>
      <c r="HPV104" s="85"/>
      <c r="HPW104" s="23"/>
      <c r="HPX104" s="11"/>
      <c r="HPY104" s="49"/>
      <c r="HPZ104" s="54"/>
      <c r="HQA104" s="87"/>
      <c r="HQB104" s="87"/>
      <c r="HQC104" s="75"/>
      <c r="HQD104" s="85"/>
      <c r="HQE104" s="23"/>
      <c r="HQF104" s="11"/>
      <c r="HQG104" s="49"/>
      <c r="HQH104" s="54"/>
      <c r="HQI104" s="87"/>
      <c r="HQJ104" s="87"/>
      <c r="HQK104" s="75"/>
      <c r="HQL104" s="85"/>
      <c r="HQM104" s="23"/>
      <c r="HQN104" s="11"/>
      <c r="HQO104" s="49"/>
      <c r="HQP104" s="54"/>
      <c r="HQQ104" s="87"/>
      <c r="HQR104" s="87"/>
      <c r="HQS104" s="75"/>
      <c r="HQT104" s="85"/>
      <c r="HQU104" s="23"/>
      <c r="HQV104" s="11"/>
      <c r="HQW104" s="49"/>
      <c r="HQX104" s="54"/>
      <c r="HQY104" s="87"/>
      <c r="HQZ104" s="87"/>
      <c r="HRA104" s="75"/>
      <c r="HRB104" s="85"/>
      <c r="HRC104" s="23"/>
      <c r="HRD104" s="11"/>
      <c r="HRE104" s="49"/>
      <c r="HRF104" s="54"/>
      <c r="HRG104" s="87"/>
      <c r="HRH104" s="87"/>
      <c r="HRI104" s="75"/>
      <c r="HRJ104" s="85"/>
      <c r="HRK104" s="23"/>
      <c r="HRL104" s="11"/>
      <c r="HRM104" s="49"/>
      <c r="HRN104" s="54"/>
      <c r="HRO104" s="87"/>
      <c r="HRP104" s="87"/>
      <c r="HRQ104" s="75"/>
      <c r="HRR104" s="85"/>
      <c r="HRS104" s="23"/>
      <c r="HRT104" s="11"/>
      <c r="HRU104" s="49"/>
      <c r="HRV104" s="54"/>
      <c r="HRW104" s="87"/>
      <c r="HRX104" s="87"/>
      <c r="HRY104" s="75"/>
      <c r="HRZ104" s="85"/>
      <c r="HSA104" s="23"/>
      <c r="HSB104" s="11"/>
      <c r="HSC104" s="49"/>
      <c r="HSD104" s="54"/>
      <c r="HSE104" s="87"/>
      <c r="HSF104" s="87"/>
      <c r="HSG104" s="75"/>
      <c r="HSH104" s="85"/>
      <c r="HSI104" s="23"/>
      <c r="HSJ104" s="11"/>
      <c r="HSK104" s="49"/>
      <c r="HSL104" s="54"/>
      <c r="HSM104" s="87"/>
      <c r="HSN104" s="87"/>
      <c r="HSO104" s="75"/>
      <c r="HSP104" s="85"/>
      <c r="HSQ104" s="23"/>
      <c r="HSR104" s="11"/>
      <c r="HSS104" s="49"/>
      <c r="HST104" s="54"/>
      <c r="HSU104" s="87"/>
      <c r="HSV104" s="87"/>
      <c r="HSW104" s="75"/>
      <c r="HSX104" s="85"/>
      <c r="HSY104" s="23"/>
      <c r="HSZ104" s="11"/>
      <c r="HTA104" s="49"/>
      <c r="HTB104" s="54"/>
      <c r="HTC104" s="87"/>
      <c r="HTD104" s="87"/>
      <c r="HTE104" s="75"/>
      <c r="HTF104" s="85"/>
      <c r="HTG104" s="23"/>
      <c r="HTH104" s="11"/>
      <c r="HTI104" s="49"/>
      <c r="HTJ104" s="54"/>
      <c r="HTK104" s="87"/>
      <c r="HTL104" s="87"/>
      <c r="HTM104" s="75"/>
      <c r="HTN104" s="85"/>
      <c r="HTO104" s="23"/>
      <c r="HTP104" s="11"/>
      <c r="HTQ104" s="49"/>
      <c r="HTR104" s="54"/>
      <c r="HTS104" s="87"/>
      <c r="HTT104" s="87"/>
      <c r="HTU104" s="75"/>
      <c r="HTV104" s="85"/>
      <c r="HTW104" s="23"/>
      <c r="HTX104" s="11"/>
      <c r="HTY104" s="49"/>
      <c r="HTZ104" s="54"/>
      <c r="HUA104" s="87"/>
      <c r="HUB104" s="87"/>
      <c r="HUC104" s="75"/>
      <c r="HUD104" s="85"/>
      <c r="HUE104" s="23"/>
      <c r="HUF104" s="11"/>
      <c r="HUG104" s="49"/>
      <c r="HUH104" s="54"/>
      <c r="HUI104" s="87"/>
      <c r="HUJ104" s="87"/>
      <c r="HUK104" s="75"/>
      <c r="HUL104" s="85"/>
      <c r="HUM104" s="23"/>
      <c r="HUN104" s="11"/>
      <c r="HUO104" s="49"/>
      <c r="HUP104" s="54"/>
      <c r="HUQ104" s="87"/>
      <c r="HUR104" s="87"/>
      <c r="HUS104" s="75"/>
      <c r="HUT104" s="85"/>
      <c r="HUU104" s="23"/>
      <c r="HUV104" s="11"/>
      <c r="HUW104" s="49"/>
      <c r="HUX104" s="54"/>
      <c r="HUY104" s="87"/>
      <c r="HUZ104" s="87"/>
      <c r="HVA104" s="75"/>
      <c r="HVB104" s="85"/>
      <c r="HVC104" s="23"/>
      <c r="HVD104" s="11"/>
      <c r="HVE104" s="49"/>
      <c r="HVF104" s="54"/>
      <c r="HVG104" s="87"/>
      <c r="HVH104" s="87"/>
      <c r="HVI104" s="75"/>
      <c r="HVJ104" s="85"/>
      <c r="HVK104" s="23"/>
      <c r="HVL104" s="11"/>
      <c r="HVM104" s="49"/>
      <c r="HVN104" s="54"/>
      <c r="HVO104" s="87"/>
      <c r="HVP104" s="87"/>
      <c r="HVQ104" s="75"/>
      <c r="HVR104" s="85"/>
      <c r="HVS104" s="23"/>
      <c r="HVT104" s="11"/>
      <c r="HVU104" s="49"/>
      <c r="HVV104" s="54"/>
      <c r="HVW104" s="87"/>
      <c r="HVX104" s="87"/>
      <c r="HVY104" s="75"/>
      <c r="HVZ104" s="85"/>
      <c r="HWA104" s="23"/>
      <c r="HWB104" s="11"/>
      <c r="HWC104" s="49"/>
      <c r="HWD104" s="54"/>
      <c r="HWE104" s="87"/>
      <c r="HWF104" s="87"/>
      <c r="HWG104" s="75"/>
      <c r="HWH104" s="85"/>
      <c r="HWI104" s="23"/>
      <c r="HWJ104" s="11"/>
      <c r="HWK104" s="49"/>
      <c r="HWL104" s="54"/>
      <c r="HWM104" s="87"/>
      <c r="HWN104" s="87"/>
      <c r="HWO104" s="75"/>
      <c r="HWP104" s="85"/>
      <c r="HWQ104" s="23"/>
      <c r="HWR104" s="11"/>
      <c r="HWS104" s="49"/>
      <c r="HWT104" s="54"/>
      <c r="HWU104" s="87"/>
      <c r="HWV104" s="87"/>
      <c r="HWW104" s="75"/>
      <c r="HWX104" s="85"/>
      <c r="HWY104" s="23"/>
      <c r="HWZ104" s="11"/>
      <c r="HXA104" s="49"/>
      <c r="HXB104" s="54"/>
      <c r="HXC104" s="87"/>
      <c r="HXD104" s="87"/>
      <c r="HXE104" s="75"/>
      <c r="HXF104" s="85"/>
      <c r="HXG104" s="23"/>
      <c r="HXH104" s="11"/>
      <c r="HXI104" s="49"/>
      <c r="HXJ104" s="54"/>
      <c r="HXK104" s="87"/>
      <c r="HXL104" s="87"/>
      <c r="HXM104" s="75"/>
      <c r="HXN104" s="85"/>
      <c r="HXO104" s="23"/>
      <c r="HXP104" s="11"/>
      <c r="HXQ104" s="49"/>
      <c r="HXR104" s="54"/>
      <c r="HXS104" s="87"/>
      <c r="HXT104" s="87"/>
      <c r="HXU104" s="75"/>
      <c r="HXV104" s="85"/>
      <c r="HXW104" s="23"/>
      <c r="HXX104" s="11"/>
      <c r="HXY104" s="49"/>
      <c r="HXZ104" s="54"/>
      <c r="HYA104" s="87"/>
      <c r="HYB104" s="87"/>
      <c r="HYC104" s="75"/>
      <c r="HYD104" s="85"/>
      <c r="HYE104" s="23"/>
      <c r="HYF104" s="11"/>
      <c r="HYG104" s="49"/>
      <c r="HYH104" s="54"/>
      <c r="HYI104" s="87"/>
      <c r="HYJ104" s="87"/>
      <c r="HYK104" s="75"/>
      <c r="HYL104" s="85"/>
      <c r="HYM104" s="23"/>
      <c r="HYN104" s="11"/>
      <c r="HYO104" s="49"/>
      <c r="HYP104" s="54"/>
      <c r="HYQ104" s="87"/>
      <c r="HYR104" s="87"/>
      <c r="HYS104" s="75"/>
      <c r="HYT104" s="85"/>
      <c r="HYU104" s="23"/>
      <c r="HYV104" s="11"/>
      <c r="HYW104" s="49"/>
      <c r="HYX104" s="54"/>
      <c r="HYY104" s="87"/>
      <c r="HYZ104" s="87"/>
      <c r="HZA104" s="75"/>
      <c r="HZB104" s="85"/>
      <c r="HZC104" s="23"/>
      <c r="HZD104" s="11"/>
      <c r="HZE104" s="49"/>
      <c r="HZF104" s="54"/>
      <c r="HZG104" s="87"/>
      <c r="HZH104" s="87"/>
      <c r="HZI104" s="75"/>
      <c r="HZJ104" s="85"/>
      <c r="HZK104" s="23"/>
      <c r="HZL104" s="11"/>
      <c r="HZM104" s="49"/>
      <c r="HZN104" s="54"/>
      <c r="HZO104" s="87"/>
      <c r="HZP104" s="87"/>
      <c r="HZQ104" s="75"/>
      <c r="HZR104" s="85"/>
      <c r="HZS104" s="23"/>
      <c r="HZT104" s="11"/>
      <c r="HZU104" s="49"/>
      <c r="HZV104" s="54"/>
      <c r="HZW104" s="87"/>
      <c r="HZX104" s="87"/>
      <c r="HZY104" s="75"/>
      <c r="HZZ104" s="85"/>
      <c r="IAA104" s="23"/>
      <c r="IAB104" s="11"/>
      <c r="IAC104" s="49"/>
      <c r="IAD104" s="54"/>
      <c r="IAE104" s="87"/>
      <c r="IAF104" s="87"/>
      <c r="IAG104" s="75"/>
      <c r="IAH104" s="85"/>
      <c r="IAI104" s="23"/>
      <c r="IAJ104" s="11"/>
      <c r="IAK104" s="49"/>
      <c r="IAL104" s="54"/>
      <c r="IAM104" s="87"/>
      <c r="IAN104" s="87"/>
      <c r="IAO104" s="75"/>
      <c r="IAP104" s="85"/>
      <c r="IAQ104" s="23"/>
      <c r="IAR104" s="11"/>
      <c r="IAS104" s="49"/>
      <c r="IAT104" s="54"/>
      <c r="IAU104" s="87"/>
      <c r="IAV104" s="87"/>
      <c r="IAW104" s="75"/>
      <c r="IAX104" s="85"/>
      <c r="IAY104" s="23"/>
      <c r="IAZ104" s="11"/>
      <c r="IBA104" s="49"/>
      <c r="IBB104" s="54"/>
      <c r="IBC104" s="87"/>
      <c r="IBD104" s="87"/>
      <c r="IBE104" s="75"/>
      <c r="IBF104" s="85"/>
      <c r="IBG104" s="23"/>
      <c r="IBH104" s="11"/>
      <c r="IBI104" s="49"/>
      <c r="IBJ104" s="54"/>
      <c r="IBK104" s="87"/>
      <c r="IBL104" s="87"/>
      <c r="IBM104" s="75"/>
      <c r="IBN104" s="85"/>
      <c r="IBO104" s="23"/>
      <c r="IBP104" s="11"/>
      <c r="IBQ104" s="49"/>
      <c r="IBR104" s="54"/>
      <c r="IBS104" s="87"/>
      <c r="IBT104" s="87"/>
      <c r="IBU104" s="75"/>
      <c r="IBV104" s="85"/>
      <c r="IBW104" s="23"/>
      <c r="IBX104" s="11"/>
      <c r="IBY104" s="49"/>
      <c r="IBZ104" s="54"/>
      <c r="ICA104" s="87"/>
      <c r="ICB104" s="87"/>
      <c r="ICC104" s="75"/>
      <c r="ICD104" s="85"/>
      <c r="ICE104" s="23"/>
      <c r="ICF104" s="11"/>
      <c r="ICG104" s="49"/>
      <c r="ICH104" s="54"/>
      <c r="ICI104" s="87"/>
      <c r="ICJ104" s="87"/>
      <c r="ICK104" s="75"/>
      <c r="ICL104" s="85"/>
      <c r="ICM104" s="23"/>
      <c r="ICN104" s="11"/>
      <c r="ICO104" s="49"/>
      <c r="ICP104" s="54"/>
      <c r="ICQ104" s="87"/>
      <c r="ICR104" s="87"/>
      <c r="ICS104" s="75"/>
      <c r="ICT104" s="85"/>
      <c r="ICU104" s="23"/>
      <c r="ICV104" s="11"/>
      <c r="ICW104" s="49"/>
      <c r="ICX104" s="54"/>
      <c r="ICY104" s="87"/>
      <c r="ICZ104" s="87"/>
      <c r="IDA104" s="75"/>
      <c r="IDB104" s="85"/>
      <c r="IDC104" s="23"/>
      <c r="IDD104" s="11"/>
      <c r="IDE104" s="49"/>
      <c r="IDF104" s="54"/>
      <c r="IDG104" s="87"/>
      <c r="IDH104" s="87"/>
      <c r="IDI104" s="75"/>
      <c r="IDJ104" s="85"/>
      <c r="IDK104" s="23"/>
      <c r="IDL104" s="11"/>
      <c r="IDM104" s="49"/>
      <c r="IDN104" s="54"/>
      <c r="IDO104" s="87"/>
      <c r="IDP104" s="87"/>
      <c r="IDQ104" s="75"/>
      <c r="IDR104" s="85"/>
      <c r="IDS104" s="23"/>
      <c r="IDT104" s="11"/>
      <c r="IDU104" s="49"/>
      <c r="IDV104" s="54"/>
      <c r="IDW104" s="87"/>
      <c r="IDX104" s="87"/>
      <c r="IDY104" s="75"/>
      <c r="IDZ104" s="85"/>
      <c r="IEA104" s="23"/>
      <c r="IEB104" s="11"/>
      <c r="IEC104" s="49"/>
      <c r="IED104" s="54"/>
      <c r="IEE104" s="87"/>
      <c r="IEF104" s="87"/>
      <c r="IEG104" s="75"/>
      <c r="IEH104" s="85"/>
      <c r="IEI104" s="23"/>
      <c r="IEJ104" s="11"/>
      <c r="IEK104" s="49"/>
      <c r="IEL104" s="54"/>
      <c r="IEM104" s="87"/>
      <c r="IEN104" s="87"/>
      <c r="IEO104" s="75"/>
      <c r="IEP104" s="85"/>
      <c r="IEQ104" s="23"/>
      <c r="IER104" s="11"/>
      <c r="IES104" s="49"/>
      <c r="IET104" s="54"/>
      <c r="IEU104" s="87"/>
      <c r="IEV104" s="87"/>
      <c r="IEW104" s="75"/>
      <c r="IEX104" s="85"/>
      <c r="IEY104" s="23"/>
      <c r="IEZ104" s="11"/>
      <c r="IFA104" s="49"/>
      <c r="IFB104" s="54"/>
      <c r="IFC104" s="87"/>
      <c r="IFD104" s="87"/>
      <c r="IFE104" s="75"/>
      <c r="IFF104" s="85"/>
      <c r="IFG104" s="23"/>
      <c r="IFH104" s="11"/>
      <c r="IFI104" s="49"/>
      <c r="IFJ104" s="54"/>
      <c r="IFK104" s="87"/>
      <c r="IFL104" s="87"/>
      <c r="IFM104" s="75"/>
      <c r="IFN104" s="85"/>
      <c r="IFO104" s="23"/>
      <c r="IFP104" s="11"/>
      <c r="IFQ104" s="49"/>
      <c r="IFR104" s="54"/>
      <c r="IFS104" s="87"/>
      <c r="IFT104" s="87"/>
      <c r="IFU104" s="75"/>
      <c r="IFV104" s="85"/>
      <c r="IFW104" s="23"/>
      <c r="IFX104" s="11"/>
      <c r="IFY104" s="49"/>
      <c r="IFZ104" s="54"/>
      <c r="IGA104" s="87"/>
      <c r="IGB104" s="87"/>
      <c r="IGC104" s="75"/>
      <c r="IGD104" s="85"/>
      <c r="IGE104" s="23"/>
      <c r="IGF104" s="11"/>
      <c r="IGG104" s="49"/>
      <c r="IGH104" s="54"/>
      <c r="IGI104" s="87"/>
      <c r="IGJ104" s="87"/>
      <c r="IGK104" s="75"/>
      <c r="IGL104" s="85"/>
      <c r="IGM104" s="23"/>
      <c r="IGN104" s="11"/>
      <c r="IGO104" s="49"/>
      <c r="IGP104" s="54"/>
      <c r="IGQ104" s="87"/>
      <c r="IGR104" s="87"/>
      <c r="IGS104" s="75"/>
      <c r="IGT104" s="85"/>
      <c r="IGU104" s="23"/>
      <c r="IGV104" s="11"/>
      <c r="IGW104" s="49"/>
      <c r="IGX104" s="54"/>
      <c r="IGY104" s="87"/>
      <c r="IGZ104" s="87"/>
      <c r="IHA104" s="75"/>
      <c r="IHB104" s="85"/>
      <c r="IHC104" s="23"/>
      <c r="IHD104" s="11"/>
      <c r="IHE104" s="49"/>
      <c r="IHF104" s="54"/>
      <c r="IHG104" s="87"/>
      <c r="IHH104" s="87"/>
      <c r="IHI104" s="75"/>
      <c r="IHJ104" s="85"/>
      <c r="IHK104" s="23"/>
      <c r="IHL104" s="11"/>
      <c r="IHM104" s="49"/>
      <c r="IHN104" s="54"/>
      <c r="IHO104" s="87"/>
      <c r="IHP104" s="87"/>
      <c r="IHQ104" s="75"/>
      <c r="IHR104" s="85"/>
      <c r="IHS104" s="23"/>
      <c r="IHT104" s="11"/>
      <c r="IHU104" s="49"/>
      <c r="IHV104" s="54"/>
      <c r="IHW104" s="87"/>
      <c r="IHX104" s="87"/>
      <c r="IHY104" s="75"/>
      <c r="IHZ104" s="85"/>
      <c r="IIA104" s="23"/>
      <c r="IIB104" s="11"/>
      <c r="IIC104" s="49"/>
      <c r="IID104" s="54"/>
      <c r="IIE104" s="87"/>
      <c r="IIF104" s="87"/>
      <c r="IIG104" s="75"/>
      <c r="IIH104" s="85"/>
      <c r="III104" s="23"/>
      <c r="IIJ104" s="11"/>
      <c r="IIK104" s="49"/>
      <c r="IIL104" s="54"/>
      <c r="IIM104" s="87"/>
      <c r="IIN104" s="87"/>
      <c r="IIO104" s="75"/>
      <c r="IIP104" s="85"/>
      <c r="IIQ104" s="23"/>
      <c r="IIR104" s="11"/>
      <c r="IIS104" s="49"/>
      <c r="IIT104" s="54"/>
      <c r="IIU104" s="87"/>
      <c r="IIV104" s="87"/>
      <c r="IIW104" s="75"/>
      <c r="IIX104" s="85"/>
      <c r="IIY104" s="23"/>
      <c r="IIZ104" s="11"/>
      <c r="IJA104" s="49"/>
      <c r="IJB104" s="54"/>
      <c r="IJC104" s="87"/>
      <c r="IJD104" s="87"/>
      <c r="IJE104" s="75"/>
      <c r="IJF104" s="85"/>
      <c r="IJG104" s="23"/>
      <c r="IJH104" s="11"/>
      <c r="IJI104" s="49"/>
      <c r="IJJ104" s="54"/>
      <c r="IJK104" s="87"/>
      <c r="IJL104" s="87"/>
      <c r="IJM104" s="75"/>
      <c r="IJN104" s="85"/>
      <c r="IJO104" s="23"/>
      <c r="IJP104" s="11"/>
      <c r="IJQ104" s="49"/>
      <c r="IJR104" s="54"/>
      <c r="IJS104" s="87"/>
      <c r="IJT104" s="87"/>
      <c r="IJU104" s="75"/>
      <c r="IJV104" s="85"/>
      <c r="IJW104" s="23"/>
      <c r="IJX104" s="11"/>
      <c r="IJY104" s="49"/>
      <c r="IJZ104" s="54"/>
      <c r="IKA104" s="87"/>
      <c r="IKB104" s="87"/>
      <c r="IKC104" s="75"/>
      <c r="IKD104" s="85"/>
      <c r="IKE104" s="23"/>
      <c r="IKF104" s="11"/>
      <c r="IKG104" s="49"/>
      <c r="IKH104" s="54"/>
      <c r="IKI104" s="87"/>
      <c r="IKJ104" s="87"/>
      <c r="IKK104" s="75"/>
      <c r="IKL104" s="85"/>
      <c r="IKM104" s="23"/>
      <c r="IKN104" s="11"/>
      <c r="IKO104" s="49"/>
      <c r="IKP104" s="54"/>
      <c r="IKQ104" s="87"/>
      <c r="IKR104" s="87"/>
      <c r="IKS104" s="75"/>
      <c r="IKT104" s="85"/>
      <c r="IKU104" s="23"/>
      <c r="IKV104" s="11"/>
      <c r="IKW104" s="49"/>
      <c r="IKX104" s="54"/>
      <c r="IKY104" s="87"/>
      <c r="IKZ104" s="87"/>
      <c r="ILA104" s="75"/>
      <c r="ILB104" s="85"/>
      <c r="ILC104" s="23"/>
      <c r="ILD104" s="11"/>
      <c r="ILE104" s="49"/>
      <c r="ILF104" s="54"/>
      <c r="ILG104" s="87"/>
      <c r="ILH104" s="87"/>
      <c r="ILI104" s="75"/>
      <c r="ILJ104" s="85"/>
      <c r="ILK104" s="23"/>
      <c r="ILL104" s="11"/>
      <c r="ILM104" s="49"/>
      <c r="ILN104" s="54"/>
      <c r="ILO104" s="87"/>
      <c r="ILP104" s="87"/>
      <c r="ILQ104" s="75"/>
      <c r="ILR104" s="85"/>
      <c r="ILS104" s="23"/>
      <c r="ILT104" s="11"/>
      <c r="ILU104" s="49"/>
      <c r="ILV104" s="54"/>
      <c r="ILW104" s="87"/>
      <c r="ILX104" s="87"/>
      <c r="ILY104" s="75"/>
      <c r="ILZ104" s="85"/>
      <c r="IMA104" s="23"/>
      <c r="IMB104" s="11"/>
      <c r="IMC104" s="49"/>
      <c r="IMD104" s="54"/>
      <c r="IME104" s="87"/>
      <c r="IMF104" s="87"/>
      <c r="IMG104" s="75"/>
      <c r="IMH104" s="85"/>
      <c r="IMI104" s="23"/>
      <c r="IMJ104" s="11"/>
      <c r="IMK104" s="49"/>
      <c r="IML104" s="54"/>
      <c r="IMM104" s="87"/>
      <c r="IMN104" s="87"/>
      <c r="IMO104" s="75"/>
      <c r="IMP104" s="85"/>
      <c r="IMQ104" s="23"/>
      <c r="IMR104" s="11"/>
      <c r="IMS104" s="49"/>
      <c r="IMT104" s="54"/>
      <c r="IMU104" s="87"/>
      <c r="IMV104" s="87"/>
      <c r="IMW104" s="75"/>
      <c r="IMX104" s="85"/>
      <c r="IMY104" s="23"/>
      <c r="IMZ104" s="11"/>
      <c r="INA104" s="49"/>
      <c r="INB104" s="54"/>
      <c r="INC104" s="87"/>
      <c r="IND104" s="87"/>
      <c r="INE104" s="75"/>
      <c r="INF104" s="85"/>
      <c r="ING104" s="23"/>
      <c r="INH104" s="11"/>
      <c r="INI104" s="49"/>
      <c r="INJ104" s="54"/>
      <c r="INK104" s="87"/>
      <c r="INL104" s="87"/>
      <c r="INM104" s="75"/>
      <c r="INN104" s="85"/>
      <c r="INO104" s="23"/>
      <c r="INP104" s="11"/>
      <c r="INQ104" s="49"/>
      <c r="INR104" s="54"/>
      <c r="INS104" s="87"/>
      <c r="INT104" s="87"/>
      <c r="INU104" s="75"/>
      <c r="INV104" s="85"/>
      <c r="INW104" s="23"/>
      <c r="INX104" s="11"/>
      <c r="INY104" s="49"/>
      <c r="INZ104" s="54"/>
      <c r="IOA104" s="87"/>
      <c r="IOB104" s="87"/>
      <c r="IOC104" s="75"/>
      <c r="IOD104" s="85"/>
      <c r="IOE104" s="23"/>
      <c r="IOF104" s="11"/>
      <c r="IOG104" s="49"/>
      <c r="IOH104" s="54"/>
      <c r="IOI104" s="87"/>
      <c r="IOJ104" s="87"/>
      <c r="IOK104" s="75"/>
      <c r="IOL104" s="85"/>
      <c r="IOM104" s="23"/>
      <c r="ION104" s="11"/>
      <c r="IOO104" s="49"/>
      <c r="IOP104" s="54"/>
      <c r="IOQ104" s="87"/>
      <c r="IOR104" s="87"/>
      <c r="IOS104" s="75"/>
      <c r="IOT104" s="85"/>
      <c r="IOU104" s="23"/>
      <c r="IOV104" s="11"/>
      <c r="IOW104" s="49"/>
      <c r="IOX104" s="54"/>
      <c r="IOY104" s="87"/>
      <c r="IOZ104" s="87"/>
      <c r="IPA104" s="75"/>
      <c r="IPB104" s="85"/>
      <c r="IPC104" s="23"/>
      <c r="IPD104" s="11"/>
      <c r="IPE104" s="49"/>
      <c r="IPF104" s="54"/>
      <c r="IPG104" s="87"/>
      <c r="IPH104" s="87"/>
      <c r="IPI104" s="75"/>
      <c r="IPJ104" s="85"/>
      <c r="IPK104" s="23"/>
      <c r="IPL104" s="11"/>
      <c r="IPM104" s="49"/>
      <c r="IPN104" s="54"/>
      <c r="IPO104" s="87"/>
      <c r="IPP104" s="87"/>
      <c r="IPQ104" s="75"/>
      <c r="IPR104" s="85"/>
      <c r="IPS104" s="23"/>
      <c r="IPT104" s="11"/>
      <c r="IPU104" s="49"/>
      <c r="IPV104" s="54"/>
      <c r="IPW104" s="87"/>
      <c r="IPX104" s="87"/>
      <c r="IPY104" s="75"/>
      <c r="IPZ104" s="85"/>
      <c r="IQA104" s="23"/>
      <c r="IQB104" s="11"/>
      <c r="IQC104" s="49"/>
      <c r="IQD104" s="54"/>
      <c r="IQE104" s="87"/>
      <c r="IQF104" s="87"/>
      <c r="IQG104" s="75"/>
      <c r="IQH104" s="85"/>
      <c r="IQI104" s="23"/>
      <c r="IQJ104" s="11"/>
      <c r="IQK104" s="49"/>
      <c r="IQL104" s="54"/>
      <c r="IQM104" s="87"/>
      <c r="IQN104" s="87"/>
      <c r="IQO104" s="75"/>
      <c r="IQP104" s="85"/>
      <c r="IQQ104" s="23"/>
      <c r="IQR104" s="11"/>
      <c r="IQS104" s="49"/>
      <c r="IQT104" s="54"/>
      <c r="IQU104" s="87"/>
      <c r="IQV104" s="87"/>
      <c r="IQW104" s="75"/>
      <c r="IQX104" s="85"/>
      <c r="IQY104" s="23"/>
      <c r="IQZ104" s="11"/>
      <c r="IRA104" s="49"/>
      <c r="IRB104" s="54"/>
      <c r="IRC104" s="87"/>
      <c r="IRD104" s="87"/>
      <c r="IRE104" s="75"/>
      <c r="IRF104" s="85"/>
      <c r="IRG104" s="23"/>
      <c r="IRH104" s="11"/>
      <c r="IRI104" s="49"/>
      <c r="IRJ104" s="54"/>
      <c r="IRK104" s="87"/>
      <c r="IRL104" s="87"/>
      <c r="IRM104" s="75"/>
      <c r="IRN104" s="85"/>
      <c r="IRO104" s="23"/>
      <c r="IRP104" s="11"/>
      <c r="IRQ104" s="49"/>
      <c r="IRR104" s="54"/>
      <c r="IRS104" s="87"/>
      <c r="IRT104" s="87"/>
      <c r="IRU104" s="75"/>
      <c r="IRV104" s="85"/>
      <c r="IRW104" s="23"/>
      <c r="IRX104" s="11"/>
      <c r="IRY104" s="49"/>
      <c r="IRZ104" s="54"/>
      <c r="ISA104" s="87"/>
      <c r="ISB104" s="87"/>
      <c r="ISC104" s="75"/>
      <c r="ISD104" s="85"/>
      <c r="ISE104" s="23"/>
      <c r="ISF104" s="11"/>
      <c r="ISG104" s="49"/>
      <c r="ISH104" s="54"/>
      <c r="ISI104" s="87"/>
      <c r="ISJ104" s="87"/>
      <c r="ISK104" s="75"/>
      <c r="ISL104" s="85"/>
      <c r="ISM104" s="23"/>
      <c r="ISN104" s="11"/>
      <c r="ISO104" s="49"/>
      <c r="ISP104" s="54"/>
      <c r="ISQ104" s="87"/>
      <c r="ISR104" s="87"/>
      <c r="ISS104" s="75"/>
      <c r="IST104" s="85"/>
      <c r="ISU104" s="23"/>
      <c r="ISV104" s="11"/>
      <c r="ISW104" s="49"/>
      <c r="ISX104" s="54"/>
      <c r="ISY104" s="87"/>
      <c r="ISZ104" s="87"/>
      <c r="ITA104" s="75"/>
      <c r="ITB104" s="85"/>
      <c r="ITC104" s="23"/>
      <c r="ITD104" s="11"/>
      <c r="ITE104" s="49"/>
      <c r="ITF104" s="54"/>
      <c r="ITG104" s="87"/>
      <c r="ITH104" s="87"/>
      <c r="ITI104" s="75"/>
      <c r="ITJ104" s="85"/>
      <c r="ITK104" s="23"/>
      <c r="ITL104" s="11"/>
      <c r="ITM104" s="49"/>
      <c r="ITN104" s="54"/>
      <c r="ITO104" s="87"/>
      <c r="ITP104" s="87"/>
      <c r="ITQ104" s="75"/>
      <c r="ITR104" s="85"/>
      <c r="ITS104" s="23"/>
      <c r="ITT104" s="11"/>
      <c r="ITU104" s="49"/>
      <c r="ITV104" s="54"/>
      <c r="ITW104" s="87"/>
      <c r="ITX104" s="87"/>
      <c r="ITY104" s="75"/>
      <c r="ITZ104" s="85"/>
      <c r="IUA104" s="23"/>
      <c r="IUB104" s="11"/>
      <c r="IUC104" s="49"/>
      <c r="IUD104" s="54"/>
      <c r="IUE104" s="87"/>
      <c r="IUF104" s="87"/>
      <c r="IUG104" s="75"/>
      <c r="IUH104" s="85"/>
      <c r="IUI104" s="23"/>
      <c r="IUJ104" s="11"/>
      <c r="IUK104" s="49"/>
      <c r="IUL104" s="54"/>
      <c r="IUM104" s="87"/>
      <c r="IUN104" s="87"/>
      <c r="IUO104" s="75"/>
      <c r="IUP104" s="85"/>
      <c r="IUQ104" s="23"/>
      <c r="IUR104" s="11"/>
      <c r="IUS104" s="49"/>
      <c r="IUT104" s="54"/>
      <c r="IUU104" s="87"/>
      <c r="IUV104" s="87"/>
      <c r="IUW104" s="75"/>
      <c r="IUX104" s="85"/>
      <c r="IUY104" s="23"/>
      <c r="IUZ104" s="11"/>
      <c r="IVA104" s="49"/>
      <c r="IVB104" s="54"/>
      <c r="IVC104" s="87"/>
      <c r="IVD104" s="87"/>
      <c r="IVE104" s="75"/>
      <c r="IVF104" s="85"/>
      <c r="IVG104" s="23"/>
      <c r="IVH104" s="11"/>
      <c r="IVI104" s="49"/>
      <c r="IVJ104" s="54"/>
      <c r="IVK104" s="87"/>
      <c r="IVL104" s="87"/>
      <c r="IVM104" s="75"/>
      <c r="IVN104" s="85"/>
      <c r="IVO104" s="23"/>
      <c r="IVP104" s="11"/>
      <c r="IVQ104" s="49"/>
      <c r="IVR104" s="54"/>
      <c r="IVS104" s="87"/>
      <c r="IVT104" s="87"/>
      <c r="IVU104" s="75"/>
      <c r="IVV104" s="85"/>
      <c r="IVW104" s="23"/>
      <c r="IVX104" s="11"/>
      <c r="IVY104" s="49"/>
      <c r="IVZ104" s="54"/>
      <c r="IWA104" s="87"/>
      <c r="IWB104" s="87"/>
      <c r="IWC104" s="75"/>
      <c r="IWD104" s="85"/>
      <c r="IWE104" s="23"/>
      <c r="IWF104" s="11"/>
      <c r="IWG104" s="49"/>
      <c r="IWH104" s="54"/>
      <c r="IWI104" s="87"/>
      <c r="IWJ104" s="87"/>
      <c r="IWK104" s="75"/>
      <c r="IWL104" s="85"/>
      <c r="IWM104" s="23"/>
      <c r="IWN104" s="11"/>
      <c r="IWO104" s="49"/>
      <c r="IWP104" s="54"/>
      <c r="IWQ104" s="87"/>
      <c r="IWR104" s="87"/>
      <c r="IWS104" s="75"/>
      <c r="IWT104" s="85"/>
      <c r="IWU104" s="23"/>
      <c r="IWV104" s="11"/>
      <c r="IWW104" s="49"/>
      <c r="IWX104" s="54"/>
      <c r="IWY104" s="87"/>
      <c r="IWZ104" s="87"/>
      <c r="IXA104" s="75"/>
      <c r="IXB104" s="85"/>
      <c r="IXC104" s="23"/>
      <c r="IXD104" s="11"/>
      <c r="IXE104" s="49"/>
      <c r="IXF104" s="54"/>
      <c r="IXG104" s="87"/>
      <c r="IXH104" s="87"/>
      <c r="IXI104" s="75"/>
      <c r="IXJ104" s="85"/>
      <c r="IXK104" s="23"/>
      <c r="IXL104" s="11"/>
      <c r="IXM104" s="49"/>
      <c r="IXN104" s="54"/>
      <c r="IXO104" s="87"/>
      <c r="IXP104" s="87"/>
      <c r="IXQ104" s="75"/>
      <c r="IXR104" s="85"/>
      <c r="IXS104" s="23"/>
      <c r="IXT104" s="11"/>
      <c r="IXU104" s="49"/>
      <c r="IXV104" s="54"/>
      <c r="IXW104" s="87"/>
      <c r="IXX104" s="87"/>
      <c r="IXY104" s="75"/>
      <c r="IXZ104" s="85"/>
      <c r="IYA104" s="23"/>
      <c r="IYB104" s="11"/>
      <c r="IYC104" s="49"/>
      <c r="IYD104" s="54"/>
      <c r="IYE104" s="87"/>
      <c r="IYF104" s="87"/>
      <c r="IYG104" s="75"/>
      <c r="IYH104" s="85"/>
      <c r="IYI104" s="23"/>
      <c r="IYJ104" s="11"/>
      <c r="IYK104" s="49"/>
      <c r="IYL104" s="54"/>
      <c r="IYM104" s="87"/>
      <c r="IYN104" s="87"/>
      <c r="IYO104" s="75"/>
      <c r="IYP104" s="85"/>
      <c r="IYQ104" s="23"/>
      <c r="IYR104" s="11"/>
      <c r="IYS104" s="49"/>
      <c r="IYT104" s="54"/>
      <c r="IYU104" s="87"/>
      <c r="IYV104" s="87"/>
      <c r="IYW104" s="75"/>
      <c r="IYX104" s="85"/>
      <c r="IYY104" s="23"/>
      <c r="IYZ104" s="11"/>
      <c r="IZA104" s="49"/>
      <c r="IZB104" s="54"/>
      <c r="IZC104" s="87"/>
      <c r="IZD104" s="87"/>
      <c r="IZE104" s="75"/>
      <c r="IZF104" s="85"/>
      <c r="IZG104" s="23"/>
      <c r="IZH104" s="11"/>
      <c r="IZI104" s="49"/>
      <c r="IZJ104" s="54"/>
      <c r="IZK104" s="87"/>
      <c r="IZL104" s="87"/>
      <c r="IZM104" s="75"/>
      <c r="IZN104" s="85"/>
      <c r="IZO104" s="23"/>
      <c r="IZP104" s="11"/>
      <c r="IZQ104" s="49"/>
      <c r="IZR104" s="54"/>
      <c r="IZS104" s="87"/>
      <c r="IZT104" s="87"/>
      <c r="IZU104" s="75"/>
      <c r="IZV104" s="85"/>
      <c r="IZW104" s="23"/>
      <c r="IZX104" s="11"/>
      <c r="IZY104" s="49"/>
      <c r="IZZ104" s="54"/>
      <c r="JAA104" s="87"/>
      <c r="JAB104" s="87"/>
      <c r="JAC104" s="75"/>
      <c r="JAD104" s="85"/>
      <c r="JAE104" s="23"/>
      <c r="JAF104" s="11"/>
      <c r="JAG104" s="49"/>
      <c r="JAH104" s="54"/>
      <c r="JAI104" s="87"/>
      <c r="JAJ104" s="87"/>
      <c r="JAK104" s="75"/>
      <c r="JAL104" s="85"/>
      <c r="JAM104" s="23"/>
      <c r="JAN104" s="11"/>
      <c r="JAO104" s="49"/>
      <c r="JAP104" s="54"/>
      <c r="JAQ104" s="87"/>
      <c r="JAR104" s="87"/>
      <c r="JAS104" s="75"/>
      <c r="JAT104" s="85"/>
      <c r="JAU104" s="23"/>
      <c r="JAV104" s="11"/>
      <c r="JAW104" s="49"/>
      <c r="JAX104" s="54"/>
      <c r="JAY104" s="87"/>
      <c r="JAZ104" s="87"/>
      <c r="JBA104" s="75"/>
      <c r="JBB104" s="85"/>
      <c r="JBC104" s="23"/>
      <c r="JBD104" s="11"/>
      <c r="JBE104" s="49"/>
      <c r="JBF104" s="54"/>
      <c r="JBG104" s="87"/>
      <c r="JBH104" s="87"/>
      <c r="JBI104" s="75"/>
      <c r="JBJ104" s="85"/>
      <c r="JBK104" s="23"/>
      <c r="JBL104" s="11"/>
      <c r="JBM104" s="49"/>
      <c r="JBN104" s="54"/>
      <c r="JBO104" s="87"/>
      <c r="JBP104" s="87"/>
      <c r="JBQ104" s="75"/>
      <c r="JBR104" s="85"/>
      <c r="JBS104" s="23"/>
      <c r="JBT104" s="11"/>
      <c r="JBU104" s="49"/>
      <c r="JBV104" s="54"/>
      <c r="JBW104" s="87"/>
      <c r="JBX104" s="87"/>
      <c r="JBY104" s="75"/>
      <c r="JBZ104" s="85"/>
      <c r="JCA104" s="23"/>
      <c r="JCB104" s="11"/>
      <c r="JCC104" s="49"/>
      <c r="JCD104" s="54"/>
      <c r="JCE104" s="87"/>
      <c r="JCF104" s="87"/>
      <c r="JCG104" s="75"/>
      <c r="JCH104" s="85"/>
      <c r="JCI104" s="23"/>
      <c r="JCJ104" s="11"/>
      <c r="JCK104" s="49"/>
      <c r="JCL104" s="54"/>
      <c r="JCM104" s="87"/>
      <c r="JCN104" s="87"/>
      <c r="JCO104" s="75"/>
      <c r="JCP104" s="85"/>
      <c r="JCQ104" s="23"/>
      <c r="JCR104" s="11"/>
      <c r="JCS104" s="49"/>
      <c r="JCT104" s="54"/>
      <c r="JCU104" s="87"/>
      <c r="JCV104" s="87"/>
      <c r="JCW104" s="75"/>
      <c r="JCX104" s="85"/>
      <c r="JCY104" s="23"/>
      <c r="JCZ104" s="11"/>
      <c r="JDA104" s="49"/>
      <c r="JDB104" s="54"/>
      <c r="JDC104" s="87"/>
      <c r="JDD104" s="87"/>
      <c r="JDE104" s="75"/>
      <c r="JDF104" s="85"/>
      <c r="JDG104" s="23"/>
      <c r="JDH104" s="11"/>
      <c r="JDI104" s="49"/>
      <c r="JDJ104" s="54"/>
      <c r="JDK104" s="87"/>
      <c r="JDL104" s="87"/>
      <c r="JDM104" s="75"/>
      <c r="JDN104" s="85"/>
      <c r="JDO104" s="23"/>
      <c r="JDP104" s="11"/>
      <c r="JDQ104" s="49"/>
      <c r="JDR104" s="54"/>
      <c r="JDS104" s="87"/>
      <c r="JDT104" s="87"/>
      <c r="JDU104" s="75"/>
      <c r="JDV104" s="85"/>
      <c r="JDW104" s="23"/>
      <c r="JDX104" s="11"/>
      <c r="JDY104" s="49"/>
      <c r="JDZ104" s="54"/>
      <c r="JEA104" s="87"/>
      <c r="JEB104" s="87"/>
      <c r="JEC104" s="75"/>
      <c r="JED104" s="85"/>
      <c r="JEE104" s="23"/>
      <c r="JEF104" s="11"/>
      <c r="JEG104" s="49"/>
      <c r="JEH104" s="54"/>
      <c r="JEI104" s="87"/>
      <c r="JEJ104" s="87"/>
      <c r="JEK104" s="75"/>
      <c r="JEL104" s="85"/>
      <c r="JEM104" s="23"/>
      <c r="JEN104" s="11"/>
      <c r="JEO104" s="49"/>
      <c r="JEP104" s="54"/>
      <c r="JEQ104" s="87"/>
      <c r="JER104" s="87"/>
      <c r="JES104" s="75"/>
      <c r="JET104" s="85"/>
      <c r="JEU104" s="23"/>
      <c r="JEV104" s="11"/>
      <c r="JEW104" s="49"/>
      <c r="JEX104" s="54"/>
      <c r="JEY104" s="87"/>
      <c r="JEZ104" s="87"/>
      <c r="JFA104" s="75"/>
      <c r="JFB104" s="85"/>
      <c r="JFC104" s="23"/>
      <c r="JFD104" s="11"/>
      <c r="JFE104" s="49"/>
      <c r="JFF104" s="54"/>
      <c r="JFG104" s="87"/>
      <c r="JFH104" s="87"/>
      <c r="JFI104" s="75"/>
      <c r="JFJ104" s="85"/>
      <c r="JFK104" s="23"/>
      <c r="JFL104" s="11"/>
      <c r="JFM104" s="49"/>
      <c r="JFN104" s="54"/>
      <c r="JFO104" s="87"/>
      <c r="JFP104" s="87"/>
      <c r="JFQ104" s="75"/>
      <c r="JFR104" s="85"/>
      <c r="JFS104" s="23"/>
      <c r="JFT104" s="11"/>
      <c r="JFU104" s="49"/>
      <c r="JFV104" s="54"/>
      <c r="JFW104" s="87"/>
      <c r="JFX104" s="87"/>
      <c r="JFY104" s="75"/>
      <c r="JFZ104" s="85"/>
      <c r="JGA104" s="23"/>
      <c r="JGB104" s="11"/>
      <c r="JGC104" s="49"/>
      <c r="JGD104" s="54"/>
      <c r="JGE104" s="87"/>
      <c r="JGF104" s="87"/>
      <c r="JGG104" s="75"/>
      <c r="JGH104" s="85"/>
      <c r="JGI104" s="23"/>
      <c r="JGJ104" s="11"/>
      <c r="JGK104" s="49"/>
      <c r="JGL104" s="54"/>
      <c r="JGM104" s="87"/>
      <c r="JGN104" s="87"/>
      <c r="JGO104" s="75"/>
      <c r="JGP104" s="85"/>
      <c r="JGQ104" s="23"/>
      <c r="JGR104" s="11"/>
      <c r="JGS104" s="49"/>
      <c r="JGT104" s="54"/>
      <c r="JGU104" s="87"/>
      <c r="JGV104" s="87"/>
      <c r="JGW104" s="75"/>
      <c r="JGX104" s="85"/>
      <c r="JGY104" s="23"/>
      <c r="JGZ104" s="11"/>
      <c r="JHA104" s="49"/>
      <c r="JHB104" s="54"/>
      <c r="JHC104" s="87"/>
      <c r="JHD104" s="87"/>
      <c r="JHE104" s="75"/>
      <c r="JHF104" s="85"/>
      <c r="JHG104" s="23"/>
      <c r="JHH104" s="11"/>
      <c r="JHI104" s="49"/>
      <c r="JHJ104" s="54"/>
      <c r="JHK104" s="87"/>
      <c r="JHL104" s="87"/>
      <c r="JHM104" s="75"/>
      <c r="JHN104" s="85"/>
      <c r="JHO104" s="23"/>
      <c r="JHP104" s="11"/>
      <c r="JHQ104" s="49"/>
      <c r="JHR104" s="54"/>
      <c r="JHS104" s="87"/>
      <c r="JHT104" s="87"/>
      <c r="JHU104" s="75"/>
      <c r="JHV104" s="85"/>
      <c r="JHW104" s="23"/>
      <c r="JHX104" s="11"/>
      <c r="JHY104" s="49"/>
      <c r="JHZ104" s="54"/>
      <c r="JIA104" s="87"/>
      <c r="JIB104" s="87"/>
      <c r="JIC104" s="75"/>
      <c r="JID104" s="85"/>
      <c r="JIE104" s="23"/>
      <c r="JIF104" s="11"/>
      <c r="JIG104" s="49"/>
      <c r="JIH104" s="54"/>
      <c r="JII104" s="87"/>
      <c r="JIJ104" s="87"/>
      <c r="JIK104" s="75"/>
      <c r="JIL104" s="85"/>
      <c r="JIM104" s="23"/>
      <c r="JIN104" s="11"/>
      <c r="JIO104" s="49"/>
      <c r="JIP104" s="54"/>
      <c r="JIQ104" s="87"/>
      <c r="JIR104" s="87"/>
      <c r="JIS104" s="75"/>
      <c r="JIT104" s="85"/>
      <c r="JIU104" s="23"/>
      <c r="JIV104" s="11"/>
      <c r="JIW104" s="49"/>
      <c r="JIX104" s="54"/>
      <c r="JIY104" s="87"/>
      <c r="JIZ104" s="87"/>
      <c r="JJA104" s="75"/>
      <c r="JJB104" s="85"/>
      <c r="JJC104" s="23"/>
      <c r="JJD104" s="11"/>
      <c r="JJE104" s="49"/>
      <c r="JJF104" s="54"/>
      <c r="JJG104" s="87"/>
      <c r="JJH104" s="87"/>
      <c r="JJI104" s="75"/>
      <c r="JJJ104" s="85"/>
      <c r="JJK104" s="23"/>
      <c r="JJL104" s="11"/>
      <c r="JJM104" s="49"/>
      <c r="JJN104" s="54"/>
      <c r="JJO104" s="87"/>
      <c r="JJP104" s="87"/>
      <c r="JJQ104" s="75"/>
      <c r="JJR104" s="85"/>
      <c r="JJS104" s="23"/>
      <c r="JJT104" s="11"/>
      <c r="JJU104" s="49"/>
      <c r="JJV104" s="54"/>
      <c r="JJW104" s="87"/>
      <c r="JJX104" s="87"/>
      <c r="JJY104" s="75"/>
      <c r="JJZ104" s="85"/>
      <c r="JKA104" s="23"/>
      <c r="JKB104" s="11"/>
      <c r="JKC104" s="49"/>
      <c r="JKD104" s="54"/>
      <c r="JKE104" s="87"/>
      <c r="JKF104" s="87"/>
      <c r="JKG104" s="75"/>
      <c r="JKH104" s="85"/>
      <c r="JKI104" s="23"/>
      <c r="JKJ104" s="11"/>
      <c r="JKK104" s="49"/>
      <c r="JKL104" s="54"/>
      <c r="JKM104" s="87"/>
      <c r="JKN104" s="87"/>
      <c r="JKO104" s="75"/>
      <c r="JKP104" s="85"/>
      <c r="JKQ104" s="23"/>
      <c r="JKR104" s="11"/>
      <c r="JKS104" s="49"/>
      <c r="JKT104" s="54"/>
      <c r="JKU104" s="87"/>
      <c r="JKV104" s="87"/>
      <c r="JKW104" s="75"/>
      <c r="JKX104" s="85"/>
      <c r="JKY104" s="23"/>
      <c r="JKZ104" s="11"/>
      <c r="JLA104" s="49"/>
      <c r="JLB104" s="54"/>
      <c r="JLC104" s="87"/>
      <c r="JLD104" s="87"/>
      <c r="JLE104" s="75"/>
      <c r="JLF104" s="85"/>
      <c r="JLG104" s="23"/>
      <c r="JLH104" s="11"/>
      <c r="JLI104" s="49"/>
      <c r="JLJ104" s="54"/>
      <c r="JLK104" s="87"/>
      <c r="JLL104" s="87"/>
      <c r="JLM104" s="75"/>
      <c r="JLN104" s="85"/>
      <c r="JLO104" s="23"/>
      <c r="JLP104" s="11"/>
      <c r="JLQ104" s="49"/>
      <c r="JLR104" s="54"/>
      <c r="JLS104" s="87"/>
      <c r="JLT104" s="87"/>
      <c r="JLU104" s="75"/>
      <c r="JLV104" s="85"/>
      <c r="JLW104" s="23"/>
      <c r="JLX104" s="11"/>
      <c r="JLY104" s="49"/>
      <c r="JLZ104" s="54"/>
      <c r="JMA104" s="87"/>
      <c r="JMB104" s="87"/>
      <c r="JMC104" s="75"/>
      <c r="JMD104" s="85"/>
      <c r="JME104" s="23"/>
      <c r="JMF104" s="11"/>
      <c r="JMG104" s="49"/>
      <c r="JMH104" s="54"/>
      <c r="JMI104" s="87"/>
      <c r="JMJ104" s="87"/>
      <c r="JMK104" s="75"/>
      <c r="JML104" s="85"/>
      <c r="JMM104" s="23"/>
      <c r="JMN104" s="11"/>
      <c r="JMO104" s="49"/>
      <c r="JMP104" s="54"/>
      <c r="JMQ104" s="87"/>
      <c r="JMR104" s="87"/>
      <c r="JMS104" s="75"/>
      <c r="JMT104" s="85"/>
      <c r="JMU104" s="23"/>
      <c r="JMV104" s="11"/>
      <c r="JMW104" s="49"/>
      <c r="JMX104" s="54"/>
      <c r="JMY104" s="87"/>
      <c r="JMZ104" s="87"/>
      <c r="JNA104" s="75"/>
      <c r="JNB104" s="85"/>
      <c r="JNC104" s="23"/>
      <c r="JND104" s="11"/>
      <c r="JNE104" s="49"/>
      <c r="JNF104" s="54"/>
      <c r="JNG104" s="87"/>
      <c r="JNH104" s="87"/>
      <c r="JNI104" s="75"/>
      <c r="JNJ104" s="85"/>
      <c r="JNK104" s="23"/>
      <c r="JNL104" s="11"/>
      <c r="JNM104" s="49"/>
      <c r="JNN104" s="54"/>
      <c r="JNO104" s="87"/>
      <c r="JNP104" s="87"/>
      <c r="JNQ104" s="75"/>
      <c r="JNR104" s="85"/>
      <c r="JNS104" s="23"/>
      <c r="JNT104" s="11"/>
      <c r="JNU104" s="49"/>
      <c r="JNV104" s="54"/>
      <c r="JNW104" s="87"/>
      <c r="JNX104" s="87"/>
      <c r="JNY104" s="75"/>
      <c r="JNZ104" s="85"/>
      <c r="JOA104" s="23"/>
      <c r="JOB104" s="11"/>
      <c r="JOC104" s="49"/>
      <c r="JOD104" s="54"/>
      <c r="JOE104" s="87"/>
      <c r="JOF104" s="87"/>
      <c r="JOG104" s="75"/>
      <c r="JOH104" s="85"/>
      <c r="JOI104" s="23"/>
      <c r="JOJ104" s="11"/>
      <c r="JOK104" s="49"/>
      <c r="JOL104" s="54"/>
      <c r="JOM104" s="87"/>
      <c r="JON104" s="87"/>
      <c r="JOO104" s="75"/>
      <c r="JOP104" s="85"/>
      <c r="JOQ104" s="23"/>
      <c r="JOR104" s="11"/>
      <c r="JOS104" s="49"/>
      <c r="JOT104" s="54"/>
      <c r="JOU104" s="87"/>
      <c r="JOV104" s="87"/>
      <c r="JOW104" s="75"/>
      <c r="JOX104" s="85"/>
      <c r="JOY104" s="23"/>
      <c r="JOZ104" s="11"/>
      <c r="JPA104" s="49"/>
      <c r="JPB104" s="54"/>
      <c r="JPC104" s="87"/>
      <c r="JPD104" s="87"/>
      <c r="JPE104" s="75"/>
      <c r="JPF104" s="85"/>
      <c r="JPG104" s="23"/>
      <c r="JPH104" s="11"/>
      <c r="JPI104" s="49"/>
      <c r="JPJ104" s="54"/>
      <c r="JPK104" s="87"/>
      <c r="JPL104" s="87"/>
      <c r="JPM104" s="75"/>
      <c r="JPN104" s="85"/>
      <c r="JPO104" s="23"/>
      <c r="JPP104" s="11"/>
      <c r="JPQ104" s="49"/>
      <c r="JPR104" s="54"/>
      <c r="JPS104" s="87"/>
      <c r="JPT104" s="87"/>
      <c r="JPU104" s="75"/>
      <c r="JPV104" s="85"/>
      <c r="JPW104" s="23"/>
      <c r="JPX104" s="11"/>
      <c r="JPY104" s="49"/>
      <c r="JPZ104" s="54"/>
      <c r="JQA104" s="87"/>
      <c r="JQB104" s="87"/>
      <c r="JQC104" s="75"/>
      <c r="JQD104" s="85"/>
      <c r="JQE104" s="23"/>
      <c r="JQF104" s="11"/>
      <c r="JQG104" s="49"/>
      <c r="JQH104" s="54"/>
      <c r="JQI104" s="87"/>
      <c r="JQJ104" s="87"/>
      <c r="JQK104" s="75"/>
      <c r="JQL104" s="85"/>
      <c r="JQM104" s="23"/>
      <c r="JQN104" s="11"/>
      <c r="JQO104" s="49"/>
      <c r="JQP104" s="54"/>
      <c r="JQQ104" s="87"/>
      <c r="JQR104" s="87"/>
      <c r="JQS104" s="75"/>
      <c r="JQT104" s="85"/>
      <c r="JQU104" s="23"/>
      <c r="JQV104" s="11"/>
      <c r="JQW104" s="49"/>
      <c r="JQX104" s="54"/>
      <c r="JQY104" s="87"/>
      <c r="JQZ104" s="87"/>
      <c r="JRA104" s="75"/>
      <c r="JRB104" s="85"/>
      <c r="JRC104" s="23"/>
      <c r="JRD104" s="11"/>
      <c r="JRE104" s="49"/>
      <c r="JRF104" s="54"/>
      <c r="JRG104" s="87"/>
      <c r="JRH104" s="87"/>
      <c r="JRI104" s="75"/>
      <c r="JRJ104" s="85"/>
      <c r="JRK104" s="23"/>
      <c r="JRL104" s="11"/>
      <c r="JRM104" s="49"/>
      <c r="JRN104" s="54"/>
      <c r="JRO104" s="87"/>
      <c r="JRP104" s="87"/>
      <c r="JRQ104" s="75"/>
      <c r="JRR104" s="85"/>
      <c r="JRS104" s="23"/>
      <c r="JRT104" s="11"/>
      <c r="JRU104" s="49"/>
      <c r="JRV104" s="54"/>
      <c r="JRW104" s="87"/>
      <c r="JRX104" s="87"/>
      <c r="JRY104" s="75"/>
      <c r="JRZ104" s="85"/>
      <c r="JSA104" s="23"/>
      <c r="JSB104" s="11"/>
      <c r="JSC104" s="49"/>
      <c r="JSD104" s="54"/>
      <c r="JSE104" s="87"/>
      <c r="JSF104" s="87"/>
      <c r="JSG104" s="75"/>
      <c r="JSH104" s="85"/>
      <c r="JSI104" s="23"/>
      <c r="JSJ104" s="11"/>
      <c r="JSK104" s="49"/>
      <c r="JSL104" s="54"/>
      <c r="JSM104" s="87"/>
      <c r="JSN104" s="87"/>
      <c r="JSO104" s="75"/>
      <c r="JSP104" s="85"/>
      <c r="JSQ104" s="23"/>
      <c r="JSR104" s="11"/>
      <c r="JSS104" s="49"/>
      <c r="JST104" s="54"/>
      <c r="JSU104" s="87"/>
      <c r="JSV104" s="87"/>
      <c r="JSW104" s="75"/>
      <c r="JSX104" s="85"/>
      <c r="JSY104" s="23"/>
      <c r="JSZ104" s="11"/>
      <c r="JTA104" s="49"/>
      <c r="JTB104" s="54"/>
      <c r="JTC104" s="87"/>
      <c r="JTD104" s="87"/>
      <c r="JTE104" s="75"/>
      <c r="JTF104" s="85"/>
      <c r="JTG104" s="23"/>
      <c r="JTH104" s="11"/>
      <c r="JTI104" s="49"/>
      <c r="JTJ104" s="54"/>
      <c r="JTK104" s="87"/>
      <c r="JTL104" s="87"/>
      <c r="JTM104" s="75"/>
      <c r="JTN104" s="85"/>
      <c r="JTO104" s="23"/>
      <c r="JTP104" s="11"/>
      <c r="JTQ104" s="49"/>
      <c r="JTR104" s="54"/>
      <c r="JTS104" s="87"/>
      <c r="JTT104" s="87"/>
      <c r="JTU104" s="75"/>
      <c r="JTV104" s="85"/>
      <c r="JTW104" s="23"/>
      <c r="JTX104" s="11"/>
      <c r="JTY104" s="49"/>
      <c r="JTZ104" s="54"/>
      <c r="JUA104" s="87"/>
      <c r="JUB104" s="87"/>
      <c r="JUC104" s="75"/>
      <c r="JUD104" s="85"/>
      <c r="JUE104" s="23"/>
      <c r="JUF104" s="11"/>
      <c r="JUG104" s="49"/>
      <c r="JUH104" s="54"/>
      <c r="JUI104" s="87"/>
      <c r="JUJ104" s="87"/>
      <c r="JUK104" s="75"/>
      <c r="JUL104" s="85"/>
      <c r="JUM104" s="23"/>
      <c r="JUN104" s="11"/>
      <c r="JUO104" s="49"/>
      <c r="JUP104" s="54"/>
      <c r="JUQ104" s="87"/>
      <c r="JUR104" s="87"/>
      <c r="JUS104" s="75"/>
      <c r="JUT104" s="85"/>
      <c r="JUU104" s="23"/>
      <c r="JUV104" s="11"/>
      <c r="JUW104" s="49"/>
      <c r="JUX104" s="54"/>
      <c r="JUY104" s="87"/>
      <c r="JUZ104" s="87"/>
      <c r="JVA104" s="75"/>
      <c r="JVB104" s="85"/>
      <c r="JVC104" s="23"/>
      <c r="JVD104" s="11"/>
      <c r="JVE104" s="49"/>
      <c r="JVF104" s="54"/>
      <c r="JVG104" s="87"/>
      <c r="JVH104" s="87"/>
      <c r="JVI104" s="75"/>
      <c r="JVJ104" s="85"/>
      <c r="JVK104" s="23"/>
      <c r="JVL104" s="11"/>
      <c r="JVM104" s="49"/>
      <c r="JVN104" s="54"/>
      <c r="JVO104" s="87"/>
      <c r="JVP104" s="87"/>
      <c r="JVQ104" s="75"/>
      <c r="JVR104" s="85"/>
      <c r="JVS104" s="23"/>
      <c r="JVT104" s="11"/>
      <c r="JVU104" s="49"/>
      <c r="JVV104" s="54"/>
      <c r="JVW104" s="87"/>
      <c r="JVX104" s="87"/>
      <c r="JVY104" s="75"/>
      <c r="JVZ104" s="85"/>
      <c r="JWA104" s="23"/>
      <c r="JWB104" s="11"/>
      <c r="JWC104" s="49"/>
      <c r="JWD104" s="54"/>
      <c r="JWE104" s="87"/>
      <c r="JWF104" s="87"/>
      <c r="JWG104" s="75"/>
      <c r="JWH104" s="85"/>
      <c r="JWI104" s="23"/>
      <c r="JWJ104" s="11"/>
      <c r="JWK104" s="49"/>
      <c r="JWL104" s="54"/>
      <c r="JWM104" s="87"/>
      <c r="JWN104" s="87"/>
      <c r="JWO104" s="75"/>
      <c r="JWP104" s="85"/>
      <c r="JWQ104" s="23"/>
      <c r="JWR104" s="11"/>
      <c r="JWS104" s="49"/>
      <c r="JWT104" s="54"/>
      <c r="JWU104" s="87"/>
      <c r="JWV104" s="87"/>
      <c r="JWW104" s="75"/>
      <c r="JWX104" s="85"/>
      <c r="JWY104" s="23"/>
      <c r="JWZ104" s="11"/>
      <c r="JXA104" s="49"/>
      <c r="JXB104" s="54"/>
      <c r="JXC104" s="87"/>
      <c r="JXD104" s="87"/>
      <c r="JXE104" s="75"/>
      <c r="JXF104" s="85"/>
      <c r="JXG104" s="23"/>
      <c r="JXH104" s="11"/>
      <c r="JXI104" s="49"/>
      <c r="JXJ104" s="54"/>
      <c r="JXK104" s="87"/>
      <c r="JXL104" s="87"/>
      <c r="JXM104" s="75"/>
      <c r="JXN104" s="85"/>
      <c r="JXO104" s="23"/>
      <c r="JXP104" s="11"/>
      <c r="JXQ104" s="49"/>
      <c r="JXR104" s="54"/>
      <c r="JXS104" s="87"/>
      <c r="JXT104" s="87"/>
      <c r="JXU104" s="75"/>
      <c r="JXV104" s="85"/>
      <c r="JXW104" s="23"/>
      <c r="JXX104" s="11"/>
      <c r="JXY104" s="49"/>
      <c r="JXZ104" s="54"/>
      <c r="JYA104" s="87"/>
      <c r="JYB104" s="87"/>
      <c r="JYC104" s="75"/>
      <c r="JYD104" s="85"/>
      <c r="JYE104" s="23"/>
      <c r="JYF104" s="11"/>
      <c r="JYG104" s="49"/>
      <c r="JYH104" s="54"/>
      <c r="JYI104" s="87"/>
      <c r="JYJ104" s="87"/>
      <c r="JYK104" s="75"/>
      <c r="JYL104" s="85"/>
      <c r="JYM104" s="23"/>
      <c r="JYN104" s="11"/>
      <c r="JYO104" s="49"/>
      <c r="JYP104" s="54"/>
      <c r="JYQ104" s="87"/>
      <c r="JYR104" s="87"/>
      <c r="JYS104" s="75"/>
      <c r="JYT104" s="85"/>
      <c r="JYU104" s="23"/>
      <c r="JYV104" s="11"/>
      <c r="JYW104" s="49"/>
      <c r="JYX104" s="54"/>
      <c r="JYY104" s="87"/>
      <c r="JYZ104" s="87"/>
      <c r="JZA104" s="75"/>
      <c r="JZB104" s="85"/>
      <c r="JZC104" s="23"/>
      <c r="JZD104" s="11"/>
      <c r="JZE104" s="49"/>
      <c r="JZF104" s="54"/>
      <c r="JZG104" s="87"/>
      <c r="JZH104" s="87"/>
      <c r="JZI104" s="75"/>
      <c r="JZJ104" s="85"/>
      <c r="JZK104" s="23"/>
      <c r="JZL104" s="11"/>
      <c r="JZM104" s="49"/>
      <c r="JZN104" s="54"/>
      <c r="JZO104" s="87"/>
      <c r="JZP104" s="87"/>
      <c r="JZQ104" s="75"/>
      <c r="JZR104" s="85"/>
      <c r="JZS104" s="23"/>
      <c r="JZT104" s="11"/>
      <c r="JZU104" s="49"/>
      <c r="JZV104" s="54"/>
      <c r="JZW104" s="87"/>
      <c r="JZX104" s="87"/>
      <c r="JZY104" s="75"/>
      <c r="JZZ104" s="85"/>
      <c r="KAA104" s="23"/>
      <c r="KAB104" s="11"/>
      <c r="KAC104" s="49"/>
      <c r="KAD104" s="54"/>
      <c r="KAE104" s="87"/>
      <c r="KAF104" s="87"/>
      <c r="KAG104" s="75"/>
      <c r="KAH104" s="85"/>
      <c r="KAI104" s="23"/>
      <c r="KAJ104" s="11"/>
      <c r="KAK104" s="49"/>
      <c r="KAL104" s="54"/>
      <c r="KAM104" s="87"/>
      <c r="KAN104" s="87"/>
      <c r="KAO104" s="75"/>
      <c r="KAP104" s="85"/>
      <c r="KAQ104" s="23"/>
      <c r="KAR104" s="11"/>
      <c r="KAS104" s="49"/>
      <c r="KAT104" s="54"/>
      <c r="KAU104" s="87"/>
      <c r="KAV104" s="87"/>
      <c r="KAW104" s="75"/>
      <c r="KAX104" s="85"/>
      <c r="KAY104" s="23"/>
      <c r="KAZ104" s="11"/>
      <c r="KBA104" s="49"/>
      <c r="KBB104" s="54"/>
      <c r="KBC104" s="87"/>
      <c r="KBD104" s="87"/>
      <c r="KBE104" s="75"/>
      <c r="KBF104" s="85"/>
      <c r="KBG104" s="23"/>
      <c r="KBH104" s="11"/>
      <c r="KBI104" s="49"/>
      <c r="KBJ104" s="54"/>
      <c r="KBK104" s="87"/>
      <c r="KBL104" s="87"/>
      <c r="KBM104" s="75"/>
      <c r="KBN104" s="85"/>
      <c r="KBO104" s="23"/>
      <c r="KBP104" s="11"/>
      <c r="KBQ104" s="49"/>
      <c r="KBR104" s="54"/>
      <c r="KBS104" s="87"/>
      <c r="KBT104" s="87"/>
      <c r="KBU104" s="75"/>
      <c r="KBV104" s="85"/>
      <c r="KBW104" s="23"/>
      <c r="KBX104" s="11"/>
      <c r="KBY104" s="49"/>
      <c r="KBZ104" s="54"/>
      <c r="KCA104" s="87"/>
      <c r="KCB104" s="87"/>
      <c r="KCC104" s="75"/>
      <c r="KCD104" s="85"/>
      <c r="KCE104" s="23"/>
      <c r="KCF104" s="11"/>
      <c r="KCG104" s="49"/>
      <c r="KCH104" s="54"/>
      <c r="KCI104" s="87"/>
      <c r="KCJ104" s="87"/>
      <c r="KCK104" s="75"/>
      <c r="KCL104" s="85"/>
      <c r="KCM104" s="23"/>
      <c r="KCN104" s="11"/>
      <c r="KCO104" s="49"/>
      <c r="KCP104" s="54"/>
      <c r="KCQ104" s="87"/>
      <c r="KCR104" s="87"/>
      <c r="KCS104" s="75"/>
      <c r="KCT104" s="85"/>
      <c r="KCU104" s="23"/>
      <c r="KCV104" s="11"/>
      <c r="KCW104" s="49"/>
      <c r="KCX104" s="54"/>
      <c r="KCY104" s="87"/>
      <c r="KCZ104" s="87"/>
      <c r="KDA104" s="75"/>
      <c r="KDB104" s="85"/>
      <c r="KDC104" s="23"/>
      <c r="KDD104" s="11"/>
      <c r="KDE104" s="49"/>
      <c r="KDF104" s="54"/>
      <c r="KDG104" s="87"/>
      <c r="KDH104" s="87"/>
      <c r="KDI104" s="75"/>
      <c r="KDJ104" s="85"/>
      <c r="KDK104" s="23"/>
      <c r="KDL104" s="11"/>
      <c r="KDM104" s="49"/>
      <c r="KDN104" s="54"/>
      <c r="KDO104" s="87"/>
      <c r="KDP104" s="87"/>
      <c r="KDQ104" s="75"/>
      <c r="KDR104" s="85"/>
      <c r="KDS104" s="23"/>
      <c r="KDT104" s="11"/>
      <c r="KDU104" s="49"/>
      <c r="KDV104" s="54"/>
      <c r="KDW104" s="87"/>
      <c r="KDX104" s="87"/>
      <c r="KDY104" s="75"/>
      <c r="KDZ104" s="85"/>
      <c r="KEA104" s="23"/>
      <c r="KEB104" s="11"/>
      <c r="KEC104" s="49"/>
      <c r="KED104" s="54"/>
      <c r="KEE104" s="87"/>
      <c r="KEF104" s="87"/>
      <c r="KEG104" s="75"/>
      <c r="KEH104" s="85"/>
      <c r="KEI104" s="23"/>
      <c r="KEJ104" s="11"/>
      <c r="KEK104" s="49"/>
      <c r="KEL104" s="54"/>
      <c r="KEM104" s="87"/>
      <c r="KEN104" s="87"/>
      <c r="KEO104" s="75"/>
      <c r="KEP104" s="85"/>
      <c r="KEQ104" s="23"/>
      <c r="KER104" s="11"/>
      <c r="KES104" s="49"/>
      <c r="KET104" s="54"/>
      <c r="KEU104" s="87"/>
      <c r="KEV104" s="87"/>
      <c r="KEW104" s="75"/>
      <c r="KEX104" s="85"/>
      <c r="KEY104" s="23"/>
      <c r="KEZ104" s="11"/>
      <c r="KFA104" s="49"/>
      <c r="KFB104" s="54"/>
      <c r="KFC104" s="87"/>
      <c r="KFD104" s="87"/>
      <c r="KFE104" s="75"/>
      <c r="KFF104" s="85"/>
      <c r="KFG104" s="23"/>
      <c r="KFH104" s="11"/>
      <c r="KFI104" s="49"/>
      <c r="KFJ104" s="54"/>
      <c r="KFK104" s="87"/>
      <c r="KFL104" s="87"/>
      <c r="KFM104" s="75"/>
      <c r="KFN104" s="85"/>
      <c r="KFO104" s="23"/>
      <c r="KFP104" s="11"/>
      <c r="KFQ104" s="49"/>
      <c r="KFR104" s="54"/>
      <c r="KFS104" s="87"/>
      <c r="KFT104" s="87"/>
      <c r="KFU104" s="75"/>
      <c r="KFV104" s="85"/>
      <c r="KFW104" s="23"/>
      <c r="KFX104" s="11"/>
      <c r="KFY104" s="49"/>
      <c r="KFZ104" s="54"/>
      <c r="KGA104" s="87"/>
      <c r="KGB104" s="87"/>
      <c r="KGC104" s="75"/>
      <c r="KGD104" s="85"/>
      <c r="KGE104" s="23"/>
      <c r="KGF104" s="11"/>
      <c r="KGG104" s="49"/>
      <c r="KGH104" s="54"/>
      <c r="KGI104" s="87"/>
      <c r="KGJ104" s="87"/>
      <c r="KGK104" s="75"/>
      <c r="KGL104" s="85"/>
      <c r="KGM104" s="23"/>
      <c r="KGN104" s="11"/>
      <c r="KGO104" s="49"/>
      <c r="KGP104" s="54"/>
      <c r="KGQ104" s="87"/>
      <c r="KGR104" s="87"/>
      <c r="KGS104" s="75"/>
      <c r="KGT104" s="85"/>
      <c r="KGU104" s="23"/>
      <c r="KGV104" s="11"/>
      <c r="KGW104" s="49"/>
      <c r="KGX104" s="54"/>
      <c r="KGY104" s="87"/>
      <c r="KGZ104" s="87"/>
      <c r="KHA104" s="75"/>
      <c r="KHB104" s="85"/>
      <c r="KHC104" s="23"/>
      <c r="KHD104" s="11"/>
      <c r="KHE104" s="49"/>
      <c r="KHF104" s="54"/>
      <c r="KHG104" s="87"/>
      <c r="KHH104" s="87"/>
      <c r="KHI104" s="75"/>
      <c r="KHJ104" s="85"/>
      <c r="KHK104" s="23"/>
      <c r="KHL104" s="11"/>
      <c r="KHM104" s="49"/>
      <c r="KHN104" s="54"/>
      <c r="KHO104" s="87"/>
      <c r="KHP104" s="87"/>
      <c r="KHQ104" s="75"/>
      <c r="KHR104" s="85"/>
      <c r="KHS104" s="23"/>
      <c r="KHT104" s="11"/>
      <c r="KHU104" s="49"/>
      <c r="KHV104" s="54"/>
      <c r="KHW104" s="87"/>
      <c r="KHX104" s="87"/>
      <c r="KHY104" s="75"/>
      <c r="KHZ104" s="85"/>
      <c r="KIA104" s="23"/>
      <c r="KIB104" s="11"/>
      <c r="KIC104" s="49"/>
      <c r="KID104" s="54"/>
      <c r="KIE104" s="87"/>
      <c r="KIF104" s="87"/>
      <c r="KIG104" s="75"/>
      <c r="KIH104" s="85"/>
      <c r="KII104" s="23"/>
      <c r="KIJ104" s="11"/>
      <c r="KIK104" s="49"/>
      <c r="KIL104" s="54"/>
      <c r="KIM104" s="87"/>
      <c r="KIN104" s="87"/>
      <c r="KIO104" s="75"/>
      <c r="KIP104" s="85"/>
      <c r="KIQ104" s="23"/>
      <c r="KIR104" s="11"/>
      <c r="KIS104" s="49"/>
      <c r="KIT104" s="54"/>
      <c r="KIU104" s="87"/>
      <c r="KIV104" s="87"/>
      <c r="KIW104" s="75"/>
      <c r="KIX104" s="85"/>
      <c r="KIY104" s="23"/>
      <c r="KIZ104" s="11"/>
      <c r="KJA104" s="49"/>
      <c r="KJB104" s="54"/>
      <c r="KJC104" s="87"/>
      <c r="KJD104" s="87"/>
      <c r="KJE104" s="75"/>
      <c r="KJF104" s="85"/>
      <c r="KJG104" s="23"/>
      <c r="KJH104" s="11"/>
      <c r="KJI104" s="49"/>
      <c r="KJJ104" s="54"/>
      <c r="KJK104" s="87"/>
      <c r="KJL104" s="87"/>
      <c r="KJM104" s="75"/>
      <c r="KJN104" s="85"/>
      <c r="KJO104" s="23"/>
      <c r="KJP104" s="11"/>
      <c r="KJQ104" s="49"/>
      <c r="KJR104" s="54"/>
      <c r="KJS104" s="87"/>
      <c r="KJT104" s="87"/>
      <c r="KJU104" s="75"/>
      <c r="KJV104" s="85"/>
      <c r="KJW104" s="23"/>
      <c r="KJX104" s="11"/>
      <c r="KJY104" s="49"/>
      <c r="KJZ104" s="54"/>
      <c r="KKA104" s="87"/>
      <c r="KKB104" s="87"/>
      <c r="KKC104" s="75"/>
      <c r="KKD104" s="85"/>
      <c r="KKE104" s="23"/>
      <c r="KKF104" s="11"/>
      <c r="KKG104" s="49"/>
      <c r="KKH104" s="54"/>
      <c r="KKI104" s="87"/>
      <c r="KKJ104" s="87"/>
      <c r="KKK104" s="75"/>
      <c r="KKL104" s="85"/>
      <c r="KKM104" s="23"/>
      <c r="KKN104" s="11"/>
      <c r="KKO104" s="49"/>
      <c r="KKP104" s="54"/>
      <c r="KKQ104" s="87"/>
      <c r="KKR104" s="87"/>
      <c r="KKS104" s="75"/>
      <c r="KKT104" s="85"/>
      <c r="KKU104" s="23"/>
      <c r="KKV104" s="11"/>
      <c r="KKW104" s="49"/>
      <c r="KKX104" s="54"/>
      <c r="KKY104" s="87"/>
      <c r="KKZ104" s="87"/>
      <c r="KLA104" s="75"/>
      <c r="KLB104" s="85"/>
      <c r="KLC104" s="23"/>
      <c r="KLD104" s="11"/>
      <c r="KLE104" s="49"/>
      <c r="KLF104" s="54"/>
      <c r="KLG104" s="87"/>
      <c r="KLH104" s="87"/>
      <c r="KLI104" s="75"/>
      <c r="KLJ104" s="85"/>
      <c r="KLK104" s="23"/>
      <c r="KLL104" s="11"/>
      <c r="KLM104" s="49"/>
      <c r="KLN104" s="54"/>
      <c r="KLO104" s="87"/>
      <c r="KLP104" s="87"/>
      <c r="KLQ104" s="75"/>
      <c r="KLR104" s="85"/>
      <c r="KLS104" s="23"/>
      <c r="KLT104" s="11"/>
      <c r="KLU104" s="49"/>
      <c r="KLV104" s="54"/>
      <c r="KLW104" s="87"/>
      <c r="KLX104" s="87"/>
      <c r="KLY104" s="75"/>
      <c r="KLZ104" s="85"/>
      <c r="KMA104" s="23"/>
      <c r="KMB104" s="11"/>
      <c r="KMC104" s="49"/>
      <c r="KMD104" s="54"/>
      <c r="KME104" s="87"/>
      <c r="KMF104" s="87"/>
      <c r="KMG104" s="75"/>
      <c r="KMH104" s="85"/>
      <c r="KMI104" s="23"/>
      <c r="KMJ104" s="11"/>
      <c r="KMK104" s="49"/>
      <c r="KML104" s="54"/>
      <c r="KMM104" s="87"/>
      <c r="KMN104" s="87"/>
      <c r="KMO104" s="75"/>
      <c r="KMP104" s="85"/>
      <c r="KMQ104" s="23"/>
      <c r="KMR104" s="11"/>
      <c r="KMS104" s="49"/>
      <c r="KMT104" s="54"/>
      <c r="KMU104" s="87"/>
      <c r="KMV104" s="87"/>
      <c r="KMW104" s="75"/>
      <c r="KMX104" s="85"/>
      <c r="KMY104" s="23"/>
      <c r="KMZ104" s="11"/>
      <c r="KNA104" s="49"/>
      <c r="KNB104" s="54"/>
      <c r="KNC104" s="87"/>
      <c r="KND104" s="87"/>
      <c r="KNE104" s="75"/>
      <c r="KNF104" s="85"/>
      <c r="KNG104" s="23"/>
      <c r="KNH104" s="11"/>
      <c r="KNI104" s="49"/>
      <c r="KNJ104" s="54"/>
      <c r="KNK104" s="87"/>
      <c r="KNL104" s="87"/>
      <c r="KNM104" s="75"/>
      <c r="KNN104" s="85"/>
      <c r="KNO104" s="23"/>
      <c r="KNP104" s="11"/>
      <c r="KNQ104" s="49"/>
      <c r="KNR104" s="54"/>
      <c r="KNS104" s="87"/>
      <c r="KNT104" s="87"/>
      <c r="KNU104" s="75"/>
      <c r="KNV104" s="85"/>
      <c r="KNW104" s="23"/>
      <c r="KNX104" s="11"/>
      <c r="KNY104" s="49"/>
      <c r="KNZ104" s="54"/>
      <c r="KOA104" s="87"/>
      <c r="KOB104" s="87"/>
      <c r="KOC104" s="75"/>
      <c r="KOD104" s="85"/>
      <c r="KOE104" s="23"/>
      <c r="KOF104" s="11"/>
      <c r="KOG104" s="49"/>
      <c r="KOH104" s="54"/>
      <c r="KOI104" s="87"/>
      <c r="KOJ104" s="87"/>
      <c r="KOK104" s="75"/>
      <c r="KOL104" s="85"/>
      <c r="KOM104" s="23"/>
      <c r="KON104" s="11"/>
      <c r="KOO104" s="49"/>
      <c r="KOP104" s="54"/>
      <c r="KOQ104" s="87"/>
      <c r="KOR104" s="87"/>
      <c r="KOS104" s="75"/>
      <c r="KOT104" s="85"/>
      <c r="KOU104" s="23"/>
      <c r="KOV104" s="11"/>
      <c r="KOW104" s="49"/>
      <c r="KOX104" s="54"/>
      <c r="KOY104" s="87"/>
      <c r="KOZ104" s="87"/>
      <c r="KPA104" s="75"/>
      <c r="KPB104" s="85"/>
      <c r="KPC104" s="23"/>
      <c r="KPD104" s="11"/>
      <c r="KPE104" s="49"/>
      <c r="KPF104" s="54"/>
      <c r="KPG104" s="87"/>
      <c r="KPH104" s="87"/>
      <c r="KPI104" s="75"/>
      <c r="KPJ104" s="85"/>
      <c r="KPK104" s="23"/>
      <c r="KPL104" s="11"/>
      <c r="KPM104" s="49"/>
      <c r="KPN104" s="54"/>
      <c r="KPO104" s="87"/>
      <c r="KPP104" s="87"/>
      <c r="KPQ104" s="75"/>
      <c r="KPR104" s="85"/>
      <c r="KPS104" s="23"/>
      <c r="KPT104" s="11"/>
      <c r="KPU104" s="49"/>
      <c r="KPV104" s="54"/>
      <c r="KPW104" s="87"/>
      <c r="KPX104" s="87"/>
      <c r="KPY104" s="75"/>
      <c r="KPZ104" s="85"/>
      <c r="KQA104" s="23"/>
      <c r="KQB104" s="11"/>
      <c r="KQC104" s="49"/>
      <c r="KQD104" s="54"/>
      <c r="KQE104" s="87"/>
      <c r="KQF104" s="87"/>
      <c r="KQG104" s="75"/>
      <c r="KQH104" s="85"/>
      <c r="KQI104" s="23"/>
      <c r="KQJ104" s="11"/>
      <c r="KQK104" s="49"/>
      <c r="KQL104" s="54"/>
      <c r="KQM104" s="87"/>
      <c r="KQN104" s="87"/>
      <c r="KQO104" s="75"/>
      <c r="KQP104" s="85"/>
      <c r="KQQ104" s="23"/>
      <c r="KQR104" s="11"/>
      <c r="KQS104" s="49"/>
      <c r="KQT104" s="54"/>
      <c r="KQU104" s="87"/>
      <c r="KQV104" s="87"/>
      <c r="KQW104" s="75"/>
      <c r="KQX104" s="85"/>
      <c r="KQY104" s="23"/>
      <c r="KQZ104" s="11"/>
      <c r="KRA104" s="49"/>
      <c r="KRB104" s="54"/>
      <c r="KRC104" s="87"/>
      <c r="KRD104" s="87"/>
      <c r="KRE104" s="75"/>
      <c r="KRF104" s="85"/>
      <c r="KRG104" s="23"/>
      <c r="KRH104" s="11"/>
      <c r="KRI104" s="49"/>
      <c r="KRJ104" s="54"/>
      <c r="KRK104" s="87"/>
      <c r="KRL104" s="87"/>
      <c r="KRM104" s="75"/>
      <c r="KRN104" s="85"/>
      <c r="KRO104" s="23"/>
      <c r="KRP104" s="11"/>
      <c r="KRQ104" s="49"/>
      <c r="KRR104" s="54"/>
      <c r="KRS104" s="87"/>
      <c r="KRT104" s="87"/>
      <c r="KRU104" s="75"/>
      <c r="KRV104" s="85"/>
      <c r="KRW104" s="23"/>
      <c r="KRX104" s="11"/>
      <c r="KRY104" s="49"/>
      <c r="KRZ104" s="54"/>
      <c r="KSA104" s="87"/>
      <c r="KSB104" s="87"/>
      <c r="KSC104" s="75"/>
      <c r="KSD104" s="85"/>
      <c r="KSE104" s="23"/>
      <c r="KSF104" s="11"/>
      <c r="KSG104" s="49"/>
      <c r="KSH104" s="54"/>
      <c r="KSI104" s="87"/>
      <c r="KSJ104" s="87"/>
      <c r="KSK104" s="75"/>
      <c r="KSL104" s="85"/>
      <c r="KSM104" s="23"/>
      <c r="KSN104" s="11"/>
      <c r="KSO104" s="49"/>
      <c r="KSP104" s="54"/>
      <c r="KSQ104" s="87"/>
      <c r="KSR104" s="87"/>
      <c r="KSS104" s="75"/>
      <c r="KST104" s="85"/>
      <c r="KSU104" s="23"/>
      <c r="KSV104" s="11"/>
      <c r="KSW104" s="49"/>
      <c r="KSX104" s="54"/>
      <c r="KSY104" s="87"/>
      <c r="KSZ104" s="87"/>
      <c r="KTA104" s="75"/>
      <c r="KTB104" s="85"/>
      <c r="KTC104" s="23"/>
      <c r="KTD104" s="11"/>
      <c r="KTE104" s="49"/>
      <c r="KTF104" s="54"/>
      <c r="KTG104" s="87"/>
      <c r="KTH104" s="87"/>
      <c r="KTI104" s="75"/>
      <c r="KTJ104" s="85"/>
      <c r="KTK104" s="23"/>
      <c r="KTL104" s="11"/>
      <c r="KTM104" s="49"/>
      <c r="KTN104" s="54"/>
      <c r="KTO104" s="87"/>
      <c r="KTP104" s="87"/>
      <c r="KTQ104" s="75"/>
      <c r="KTR104" s="85"/>
      <c r="KTS104" s="23"/>
      <c r="KTT104" s="11"/>
      <c r="KTU104" s="49"/>
      <c r="KTV104" s="54"/>
      <c r="KTW104" s="87"/>
      <c r="KTX104" s="87"/>
      <c r="KTY104" s="75"/>
      <c r="KTZ104" s="85"/>
      <c r="KUA104" s="23"/>
      <c r="KUB104" s="11"/>
      <c r="KUC104" s="49"/>
      <c r="KUD104" s="54"/>
      <c r="KUE104" s="87"/>
      <c r="KUF104" s="87"/>
      <c r="KUG104" s="75"/>
      <c r="KUH104" s="85"/>
      <c r="KUI104" s="23"/>
      <c r="KUJ104" s="11"/>
      <c r="KUK104" s="49"/>
      <c r="KUL104" s="54"/>
      <c r="KUM104" s="87"/>
      <c r="KUN104" s="87"/>
      <c r="KUO104" s="75"/>
      <c r="KUP104" s="85"/>
      <c r="KUQ104" s="23"/>
      <c r="KUR104" s="11"/>
      <c r="KUS104" s="49"/>
      <c r="KUT104" s="54"/>
      <c r="KUU104" s="87"/>
      <c r="KUV104" s="87"/>
      <c r="KUW104" s="75"/>
      <c r="KUX104" s="85"/>
      <c r="KUY104" s="23"/>
      <c r="KUZ104" s="11"/>
      <c r="KVA104" s="49"/>
      <c r="KVB104" s="54"/>
      <c r="KVC104" s="87"/>
      <c r="KVD104" s="87"/>
      <c r="KVE104" s="75"/>
      <c r="KVF104" s="85"/>
      <c r="KVG104" s="23"/>
      <c r="KVH104" s="11"/>
      <c r="KVI104" s="49"/>
      <c r="KVJ104" s="54"/>
      <c r="KVK104" s="87"/>
      <c r="KVL104" s="87"/>
      <c r="KVM104" s="75"/>
      <c r="KVN104" s="85"/>
      <c r="KVO104" s="23"/>
      <c r="KVP104" s="11"/>
      <c r="KVQ104" s="49"/>
      <c r="KVR104" s="54"/>
      <c r="KVS104" s="87"/>
      <c r="KVT104" s="87"/>
      <c r="KVU104" s="75"/>
      <c r="KVV104" s="85"/>
      <c r="KVW104" s="23"/>
      <c r="KVX104" s="11"/>
      <c r="KVY104" s="49"/>
      <c r="KVZ104" s="54"/>
      <c r="KWA104" s="87"/>
      <c r="KWB104" s="87"/>
      <c r="KWC104" s="75"/>
      <c r="KWD104" s="85"/>
      <c r="KWE104" s="23"/>
      <c r="KWF104" s="11"/>
      <c r="KWG104" s="49"/>
      <c r="KWH104" s="54"/>
      <c r="KWI104" s="87"/>
      <c r="KWJ104" s="87"/>
      <c r="KWK104" s="75"/>
      <c r="KWL104" s="85"/>
      <c r="KWM104" s="23"/>
      <c r="KWN104" s="11"/>
      <c r="KWO104" s="49"/>
      <c r="KWP104" s="54"/>
      <c r="KWQ104" s="87"/>
      <c r="KWR104" s="87"/>
      <c r="KWS104" s="75"/>
      <c r="KWT104" s="85"/>
      <c r="KWU104" s="23"/>
      <c r="KWV104" s="11"/>
      <c r="KWW104" s="49"/>
      <c r="KWX104" s="54"/>
      <c r="KWY104" s="87"/>
      <c r="KWZ104" s="87"/>
      <c r="KXA104" s="75"/>
      <c r="KXB104" s="85"/>
      <c r="KXC104" s="23"/>
      <c r="KXD104" s="11"/>
      <c r="KXE104" s="49"/>
      <c r="KXF104" s="54"/>
      <c r="KXG104" s="87"/>
      <c r="KXH104" s="87"/>
      <c r="KXI104" s="75"/>
      <c r="KXJ104" s="85"/>
      <c r="KXK104" s="23"/>
      <c r="KXL104" s="11"/>
      <c r="KXM104" s="49"/>
      <c r="KXN104" s="54"/>
      <c r="KXO104" s="87"/>
      <c r="KXP104" s="87"/>
      <c r="KXQ104" s="75"/>
      <c r="KXR104" s="85"/>
      <c r="KXS104" s="23"/>
      <c r="KXT104" s="11"/>
      <c r="KXU104" s="49"/>
      <c r="KXV104" s="54"/>
      <c r="KXW104" s="87"/>
      <c r="KXX104" s="87"/>
      <c r="KXY104" s="75"/>
      <c r="KXZ104" s="85"/>
      <c r="KYA104" s="23"/>
      <c r="KYB104" s="11"/>
      <c r="KYC104" s="49"/>
      <c r="KYD104" s="54"/>
      <c r="KYE104" s="87"/>
      <c r="KYF104" s="87"/>
      <c r="KYG104" s="75"/>
      <c r="KYH104" s="85"/>
      <c r="KYI104" s="23"/>
      <c r="KYJ104" s="11"/>
      <c r="KYK104" s="49"/>
      <c r="KYL104" s="54"/>
      <c r="KYM104" s="87"/>
      <c r="KYN104" s="87"/>
      <c r="KYO104" s="75"/>
      <c r="KYP104" s="85"/>
      <c r="KYQ104" s="23"/>
      <c r="KYR104" s="11"/>
      <c r="KYS104" s="49"/>
      <c r="KYT104" s="54"/>
      <c r="KYU104" s="87"/>
      <c r="KYV104" s="87"/>
      <c r="KYW104" s="75"/>
      <c r="KYX104" s="85"/>
      <c r="KYY104" s="23"/>
      <c r="KYZ104" s="11"/>
      <c r="KZA104" s="49"/>
      <c r="KZB104" s="54"/>
      <c r="KZC104" s="87"/>
      <c r="KZD104" s="87"/>
      <c r="KZE104" s="75"/>
      <c r="KZF104" s="85"/>
      <c r="KZG104" s="23"/>
      <c r="KZH104" s="11"/>
      <c r="KZI104" s="49"/>
      <c r="KZJ104" s="54"/>
      <c r="KZK104" s="87"/>
      <c r="KZL104" s="87"/>
      <c r="KZM104" s="75"/>
      <c r="KZN104" s="85"/>
      <c r="KZO104" s="23"/>
      <c r="KZP104" s="11"/>
      <c r="KZQ104" s="49"/>
      <c r="KZR104" s="54"/>
      <c r="KZS104" s="87"/>
      <c r="KZT104" s="87"/>
      <c r="KZU104" s="75"/>
      <c r="KZV104" s="85"/>
      <c r="KZW104" s="23"/>
      <c r="KZX104" s="11"/>
      <c r="KZY104" s="49"/>
      <c r="KZZ104" s="54"/>
      <c r="LAA104" s="87"/>
      <c r="LAB104" s="87"/>
      <c r="LAC104" s="75"/>
      <c r="LAD104" s="85"/>
      <c r="LAE104" s="23"/>
      <c r="LAF104" s="11"/>
      <c r="LAG104" s="49"/>
      <c r="LAH104" s="54"/>
      <c r="LAI104" s="87"/>
      <c r="LAJ104" s="87"/>
      <c r="LAK104" s="75"/>
      <c r="LAL104" s="85"/>
      <c r="LAM104" s="23"/>
      <c r="LAN104" s="11"/>
      <c r="LAO104" s="49"/>
      <c r="LAP104" s="54"/>
      <c r="LAQ104" s="87"/>
      <c r="LAR104" s="87"/>
      <c r="LAS104" s="75"/>
      <c r="LAT104" s="85"/>
      <c r="LAU104" s="23"/>
      <c r="LAV104" s="11"/>
      <c r="LAW104" s="49"/>
      <c r="LAX104" s="54"/>
      <c r="LAY104" s="87"/>
      <c r="LAZ104" s="87"/>
      <c r="LBA104" s="75"/>
      <c r="LBB104" s="85"/>
      <c r="LBC104" s="23"/>
      <c r="LBD104" s="11"/>
      <c r="LBE104" s="49"/>
      <c r="LBF104" s="54"/>
      <c r="LBG104" s="87"/>
      <c r="LBH104" s="87"/>
      <c r="LBI104" s="75"/>
      <c r="LBJ104" s="85"/>
      <c r="LBK104" s="23"/>
      <c r="LBL104" s="11"/>
      <c r="LBM104" s="49"/>
      <c r="LBN104" s="54"/>
      <c r="LBO104" s="87"/>
      <c r="LBP104" s="87"/>
      <c r="LBQ104" s="75"/>
      <c r="LBR104" s="85"/>
      <c r="LBS104" s="23"/>
      <c r="LBT104" s="11"/>
      <c r="LBU104" s="49"/>
      <c r="LBV104" s="54"/>
      <c r="LBW104" s="87"/>
      <c r="LBX104" s="87"/>
      <c r="LBY104" s="75"/>
      <c r="LBZ104" s="85"/>
      <c r="LCA104" s="23"/>
      <c r="LCB104" s="11"/>
      <c r="LCC104" s="49"/>
      <c r="LCD104" s="54"/>
      <c r="LCE104" s="87"/>
      <c r="LCF104" s="87"/>
      <c r="LCG104" s="75"/>
      <c r="LCH104" s="85"/>
      <c r="LCI104" s="23"/>
      <c r="LCJ104" s="11"/>
      <c r="LCK104" s="49"/>
      <c r="LCL104" s="54"/>
      <c r="LCM104" s="87"/>
      <c r="LCN104" s="87"/>
      <c r="LCO104" s="75"/>
      <c r="LCP104" s="85"/>
      <c r="LCQ104" s="23"/>
      <c r="LCR104" s="11"/>
      <c r="LCS104" s="49"/>
      <c r="LCT104" s="54"/>
      <c r="LCU104" s="87"/>
      <c r="LCV104" s="87"/>
      <c r="LCW104" s="75"/>
      <c r="LCX104" s="85"/>
      <c r="LCY104" s="23"/>
      <c r="LCZ104" s="11"/>
      <c r="LDA104" s="49"/>
      <c r="LDB104" s="54"/>
      <c r="LDC104" s="87"/>
      <c r="LDD104" s="87"/>
      <c r="LDE104" s="75"/>
      <c r="LDF104" s="85"/>
      <c r="LDG104" s="23"/>
      <c r="LDH104" s="11"/>
      <c r="LDI104" s="49"/>
      <c r="LDJ104" s="54"/>
      <c r="LDK104" s="87"/>
      <c r="LDL104" s="87"/>
      <c r="LDM104" s="75"/>
      <c r="LDN104" s="85"/>
      <c r="LDO104" s="23"/>
      <c r="LDP104" s="11"/>
      <c r="LDQ104" s="49"/>
      <c r="LDR104" s="54"/>
      <c r="LDS104" s="87"/>
      <c r="LDT104" s="87"/>
      <c r="LDU104" s="75"/>
      <c r="LDV104" s="85"/>
      <c r="LDW104" s="23"/>
      <c r="LDX104" s="11"/>
      <c r="LDY104" s="49"/>
      <c r="LDZ104" s="54"/>
      <c r="LEA104" s="87"/>
      <c r="LEB104" s="87"/>
      <c r="LEC104" s="75"/>
      <c r="LED104" s="85"/>
      <c r="LEE104" s="23"/>
      <c r="LEF104" s="11"/>
      <c r="LEG104" s="49"/>
      <c r="LEH104" s="54"/>
      <c r="LEI104" s="87"/>
      <c r="LEJ104" s="87"/>
      <c r="LEK104" s="75"/>
      <c r="LEL104" s="85"/>
      <c r="LEM104" s="23"/>
      <c r="LEN104" s="11"/>
      <c r="LEO104" s="49"/>
      <c r="LEP104" s="54"/>
      <c r="LEQ104" s="87"/>
      <c r="LER104" s="87"/>
      <c r="LES104" s="75"/>
      <c r="LET104" s="85"/>
      <c r="LEU104" s="23"/>
      <c r="LEV104" s="11"/>
      <c r="LEW104" s="49"/>
      <c r="LEX104" s="54"/>
      <c r="LEY104" s="87"/>
      <c r="LEZ104" s="87"/>
      <c r="LFA104" s="75"/>
      <c r="LFB104" s="85"/>
      <c r="LFC104" s="23"/>
      <c r="LFD104" s="11"/>
      <c r="LFE104" s="49"/>
      <c r="LFF104" s="54"/>
      <c r="LFG104" s="87"/>
      <c r="LFH104" s="87"/>
      <c r="LFI104" s="75"/>
      <c r="LFJ104" s="85"/>
      <c r="LFK104" s="23"/>
      <c r="LFL104" s="11"/>
      <c r="LFM104" s="49"/>
      <c r="LFN104" s="54"/>
      <c r="LFO104" s="87"/>
      <c r="LFP104" s="87"/>
      <c r="LFQ104" s="75"/>
      <c r="LFR104" s="85"/>
      <c r="LFS104" s="23"/>
      <c r="LFT104" s="11"/>
      <c r="LFU104" s="49"/>
      <c r="LFV104" s="54"/>
      <c r="LFW104" s="87"/>
      <c r="LFX104" s="87"/>
      <c r="LFY104" s="75"/>
      <c r="LFZ104" s="85"/>
      <c r="LGA104" s="23"/>
      <c r="LGB104" s="11"/>
      <c r="LGC104" s="49"/>
      <c r="LGD104" s="54"/>
      <c r="LGE104" s="87"/>
      <c r="LGF104" s="87"/>
      <c r="LGG104" s="75"/>
      <c r="LGH104" s="85"/>
      <c r="LGI104" s="23"/>
      <c r="LGJ104" s="11"/>
      <c r="LGK104" s="49"/>
      <c r="LGL104" s="54"/>
      <c r="LGM104" s="87"/>
      <c r="LGN104" s="87"/>
      <c r="LGO104" s="75"/>
      <c r="LGP104" s="85"/>
      <c r="LGQ104" s="23"/>
      <c r="LGR104" s="11"/>
      <c r="LGS104" s="49"/>
      <c r="LGT104" s="54"/>
      <c r="LGU104" s="87"/>
      <c r="LGV104" s="87"/>
      <c r="LGW104" s="75"/>
      <c r="LGX104" s="85"/>
      <c r="LGY104" s="23"/>
      <c r="LGZ104" s="11"/>
      <c r="LHA104" s="49"/>
      <c r="LHB104" s="54"/>
      <c r="LHC104" s="87"/>
      <c r="LHD104" s="87"/>
      <c r="LHE104" s="75"/>
      <c r="LHF104" s="85"/>
      <c r="LHG104" s="23"/>
      <c r="LHH104" s="11"/>
      <c r="LHI104" s="49"/>
      <c r="LHJ104" s="54"/>
      <c r="LHK104" s="87"/>
      <c r="LHL104" s="87"/>
      <c r="LHM104" s="75"/>
      <c r="LHN104" s="85"/>
      <c r="LHO104" s="23"/>
      <c r="LHP104" s="11"/>
      <c r="LHQ104" s="49"/>
      <c r="LHR104" s="54"/>
      <c r="LHS104" s="87"/>
      <c r="LHT104" s="87"/>
      <c r="LHU104" s="75"/>
      <c r="LHV104" s="85"/>
      <c r="LHW104" s="23"/>
      <c r="LHX104" s="11"/>
      <c r="LHY104" s="49"/>
      <c r="LHZ104" s="54"/>
      <c r="LIA104" s="87"/>
      <c r="LIB104" s="87"/>
      <c r="LIC104" s="75"/>
      <c r="LID104" s="85"/>
      <c r="LIE104" s="23"/>
      <c r="LIF104" s="11"/>
      <c r="LIG104" s="49"/>
      <c r="LIH104" s="54"/>
      <c r="LII104" s="87"/>
      <c r="LIJ104" s="87"/>
      <c r="LIK104" s="75"/>
      <c r="LIL104" s="85"/>
      <c r="LIM104" s="23"/>
      <c r="LIN104" s="11"/>
      <c r="LIO104" s="49"/>
      <c r="LIP104" s="54"/>
      <c r="LIQ104" s="87"/>
      <c r="LIR104" s="87"/>
      <c r="LIS104" s="75"/>
      <c r="LIT104" s="85"/>
      <c r="LIU104" s="23"/>
      <c r="LIV104" s="11"/>
      <c r="LIW104" s="49"/>
      <c r="LIX104" s="54"/>
      <c r="LIY104" s="87"/>
      <c r="LIZ104" s="87"/>
      <c r="LJA104" s="75"/>
      <c r="LJB104" s="85"/>
      <c r="LJC104" s="23"/>
      <c r="LJD104" s="11"/>
      <c r="LJE104" s="49"/>
      <c r="LJF104" s="54"/>
      <c r="LJG104" s="87"/>
      <c r="LJH104" s="87"/>
      <c r="LJI104" s="75"/>
      <c r="LJJ104" s="85"/>
      <c r="LJK104" s="23"/>
      <c r="LJL104" s="11"/>
      <c r="LJM104" s="49"/>
      <c r="LJN104" s="54"/>
      <c r="LJO104" s="87"/>
      <c r="LJP104" s="87"/>
      <c r="LJQ104" s="75"/>
      <c r="LJR104" s="85"/>
      <c r="LJS104" s="23"/>
      <c r="LJT104" s="11"/>
      <c r="LJU104" s="49"/>
      <c r="LJV104" s="54"/>
      <c r="LJW104" s="87"/>
      <c r="LJX104" s="87"/>
      <c r="LJY104" s="75"/>
      <c r="LJZ104" s="85"/>
      <c r="LKA104" s="23"/>
      <c r="LKB104" s="11"/>
      <c r="LKC104" s="49"/>
      <c r="LKD104" s="54"/>
      <c r="LKE104" s="87"/>
      <c r="LKF104" s="87"/>
      <c r="LKG104" s="75"/>
      <c r="LKH104" s="85"/>
      <c r="LKI104" s="23"/>
      <c r="LKJ104" s="11"/>
      <c r="LKK104" s="49"/>
      <c r="LKL104" s="54"/>
      <c r="LKM104" s="87"/>
      <c r="LKN104" s="87"/>
      <c r="LKO104" s="75"/>
      <c r="LKP104" s="85"/>
      <c r="LKQ104" s="23"/>
      <c r="LKR104" s="11"/>
      <c r="LKS104" s="49"/>
      <c r="LKT104" s="54"/>
      <c r="LKU104" s="87"/>
      <c r="LKV104" s="87"/>
      <c r="LKW104" s="75"/>
      <c r="LKX104" s="85"/>
      <c r="LKY104" s="23"/>
      <c r="LKZ104" s="11"/>
      <c r="LLA104" s="49"/>
      <c r="LLB104" s="54"/>
      <c r="LLC104" s="87"/>
      <c r="LLD104" s="87"/>
      <c r="LLE104" s="75"/>
      <c r="LLF104" s="85"/>
      <c r="LLG104" s="23"/>
      <c r="LLH104" s="11"/>
      <c r="LLI104" s="49"/>
      <c r="LLJ104" s="54"/>
      <c r="LLK104" s="87"/>
      <c r="LLL104" s="87"/>
      <c r="LLM104" s="75"/>
      <c r="LLN104" s="85"/>
      <c r="LLO104" s="23"/>
      <c r="LLP104" s="11"/>
      <c r="LLQ104" s="49"/>
      <c r="LLR104" s="54"/>
      <c r="LLS104" s="87"/>
      <c r="LLT104" s="87"/>
      <c r="LLU104" s="75"/>
      <c r="LLV104" s="85"/>
      <c r="LLW104" s="23"/>
      <c r="LLX104" s="11"/>
      <c r="LLY104" s="49"/>
      <c r="LLZ104" s="54"/>
      <c r="LMA104" s="87"/>
      <c r="LMB104" s="87"/>
      <c r="LMC104" s="75"/>
      <c r="LMD104" s="85"/>
      <c r="LME104" s="23"/>
      <c r="LMF104" s="11"/>
      <c r="LMG104" s="49"/>
      <c r="LMH104" s="54"/>
      <c r="LMI104" s="87"/>
      <c r="LMJ104" s="87"/>
      <c r="LMK104" s="75"/>
      <c r="LML104" s="85"/>
      <c r="LMM104" s="23"/>
      <c r="LMN104" s="11"/>
      <c r="LMO104" s="49"/>
      <c r="LMP104" s="54"/>
      <c r="LMQ104" s="87"/>
      <c r="LMR104" s="87"/>
      <c r="LMS104" s="75"/>
      <c r="LMT104" s="85"/>
      <c r="LMU104" s="23"/>
      <c r="LMV104" s="11"/>
      <c r="LMW104" s="49"/>
      <c r="LMX104" s="54"/>
      <c r="LMY104" s="87"/>
      <c r="LMZ104" s="87"/>
      <c r="LNA104" s="75"/>
      <c r="LNB104" s="85"/>
      <c r="LNC104" s="23"/>
      <c r="LND104" s="11"/>
      <c r="LNE104" s="49"/>
      <c r="LNF104" s="54"/>
      <c r="LNG104" s="87"/>
      <c r="LNH104" s="87"/>
      <c r="LNI104" s="75"/>
      <c r="LNJ104" s="85"/>
      <c r="LNK104" s="23"/>
      <c r="LNL104" s="11"/>
      <c r="LNM104" s="49"/>
      <c r="LNN104" s="54"/>
      <c r="LNO104" s="87"/>
      <c r="LNP104" s="87"/>
      <c r="LNQ104" s="75"/>
      <c r="LNR104" s="85"/>
      <c r="LNS104" s="23"/>
      <c r="LNT104" s="11"/>
      <c r="LNU104" s="49"/>
      <c r="LNV104" s="54"/>
      <c r="LNW104" s="87"/>
      <c r="LNX104" s="87"/>
      <c r="LNY104" s="75"/>
      <c r="LNZ104" s="85"/>
      <c r="LOA104" s="23"/>
      <c r="LOB104" s="11"/>
      <c r="LOC104" s="49"/>
      <c r="LOD104" s="54"/>
      <c r="LOE104" s="87"/>
      <c r="LOF104" s="87"/>
      <c r="LOG104" s="75"/>
      <c r="LOH104" s="85"/>
      <c r="LOI104" s="23"/>
      <c r="LOJ104" s="11"/>
      <c r="LOK104" s="49"/>
      <c r="LOL104" s="54"/>
      <c r="LOM104" s="87"/>
      <c r="LON104" s="87"/>
      <c r="LOO104" s="75"/>
      <c r="LOP104" s="85"/>
      <c r="LOQ104" s="23"/>
      <c r="LOR104" s="11"/>
      <c r="LOS104" s="49"/>
      <c r="LOT104" s="54"/>
      <c r="LOU104" s="87"/>
      <c r="LOV104" s="87"/>
      <c r="LOW104" s="75"/>
      <c r="LOX104" s="85"/>
      <c r="LOY104" s="23"/>
      <c r="LOZ104" s="11"/>
      <c r="LPA104" s="49"/>
      <c r="LPB104" s="54"/>
      <c r="LPC104" s="87"/>
      <c r="LPD104" s="87"/>
      <c r="LPE104" s="75"/>
      <c r="LPF104" s="85"/>
      <c r="LPG104" s="23"/>
      <c r="LPH104" s="11"/>
      <c r="LPI104" s="49"/>
      <c r="LPJ104" s="54"/>
      <c r="LPK104" s="87"/>
      <c r="LPL104" s="87"/>
      <c r="LPM104" s="75"/>
      <c r="LPN104" s="85"/>
      <c r="LPO104" s="23"/>
      <c r="LPP104" s="11"/>
      <c r="LPQ104" s="49"/>
      <c r="LPR104" s="54"/>
      <c r="LPS104" s="87"/>
      <c r="LPT104" s="87"/>
      <c r="LPU104" s="75"/>
      <c r="LPV104" s="85"/>
      <c r="LPW104" s="23"/>
      <c r="LPX104" s="11"/>
      <c r="LPY104" s="49"/>
      <c r="LPZ104" s="54"/>
      <c r="LQA104" s="87"/>
      <c r="LQB104" s="87"/>
      <c r="LQC104" s="75"/>
      <c r="LQD104" s="85"/>
      <c r="LQE104" s="23"/>
      <c r="LQF104" s="11"/>
      <c r="LQG104" s="49"/>
      <c r="LQH104" s="54"/>
      <c r="LQI104" s="87"/>
      <c r="LQJ104" s="87"/>
      <c r="LQK104" s="75"/>
      <c r="LQL104" s="85"/>
      <c r="LQM104" s="23"/>
      <c r="LQN104" s="11"/>
      <c r="LQO104" s="49"/>
      <c r="LQP104" s="54"/>
      <c r="LQQ104" s="87"/>
      <c r="LQR104" s="87"/>
      <c r="LQS104" s="75"/>
      <c r="LQT104" s="85"/>
      <c r="LQU104" s="23"/>
      <c r="LQV104" s="11"/>
      <c r="LQW104" s="49"/>
      <c r="LQX104" s="54"/>
      <c r="LQY104" s="87"/>
      <c r="LQZ104" s="87"/>
      <c r="LRA104" s="75"/>
      <c r="LRB104" s="85"/>
      <c r="LRC104" s="23"/>
      <c r="LRD104" s="11"/>
      <c r="LRE104" s="49"/>
      <c r="LRF104" s="54"/>
      <c r="LRG104" s="87"/>
      <c r="LRH104" s="87"/>
      <c r="LRI104" s="75"/>
      <c r="LRJ104" s="85"/>
      <c r="LRK104" s="23"/>
      <c r="LRL104" s="11"/>
      <c r="LRM104" s="49"/>
      <c r="LRN104" s="54"/>
      <c r="LRO104" s="87"/>
      <c r="LRP104" s="87"/>
      <c r="LRQ104" s="75"/>
      <c r="LRR104" s="85"/>
      <c r="LRS104" s="23"/>
      <c r="LRT104" s="11"/>
      <c r="LRU104" s="49"/>
      <c r="LRV104" s="54"/>
      <c r="LRW104" s="87"/>
      <c r="LRX104" s="87"/>
      <c r="LRY104" s="75"/>
      <c r="LRZ104" s="85"/>
      <c r="LSA104" s="23"/>
      <c r="LSB104" s="11"/>
      <c r="LSC104" s="49"/>
      <c r="LSD104" s="54"/>
      <c r="LSE104" s="87"/>
      <c r="LSF104" s="87"/>
      <c r="LSG104" s="75"/>
      <c r="LSH104" s="85"/>
      <c r="LSI104" s="23"/>
      <c r="LSJ104" s="11"/>
      <c r="LSK104" s="49"/>
      <c r="LSL104" s="54"/>
      <c r="LSM104" s="87"/>
      <c r="LSN104" s="87"/>
      <c r="LSO104" s="75"/>
      <c r="LSP104" s="85"/>
      <c r="LSQ104" s="23"/>
      <c r="LSR104" s="11"/>
      <c r="LSS104" s="49"/>
      <c r="LST104" s="54"/>
      <c r="LSU104" s="87"/>
      <c r="LSV104" s="87"/>
      <c r="LSW104" s="75"/>
      <c r="LSX104" s="85"/>
      <c r="LSY104" s="23"/>
      <c r="LSZ104" s="11"/>
      <c r="LTA104" s="49"/>
      <c r="LTB104" s="54"/>
      <c r="LTC104" s="87"/>
      <c r="LTD104" s="87"/>
      <c r="LTE104" s="75"/>
      <c r="LTF104" s="85"/>
      <c r="LTG104" s="23"/>
      <c r="LTH104" s="11"/>
      <c r="LTI104" s="49"/>
      <c r="LTJ104" s="54"/>
      <c r="LTK104" s="87"/>
      <c r="LTL104" s="87"/>
      <c r="LTM104" s="75"/>
      <c r="LTN104" s="85"/>
      <c r="LTO104" s="23"/>
      <c r="LTP104" s="11"/>
      <c r="LTQ104" s="49"/>
      <c r="LTR104" s="54"/>
      <c r="LTS104" s="87"/>
      <c r="LTT104" s="87"/>
      <c r="LTU104" s="75"/>
      <c r="LTV104" s="85"/>
      <c r="LTW104" s="23"/>
      <c r="LTX104" s="11"/>
      <c r="LTY104" s="49"/>
      <c r="LTZ104" s="54"/>
      <c r="LUA104" s="87"/>
      <c r="LUB104" s="87"/>
      <c r="LUC104" s="75"/>
      <c r="LUD104" s="85"/>
      <c r="LUE104" s="23"/>
      <c r="LUF104" s="11"/>
      <c r="LUG104" s="49"/>
      <c r="LUH104" s="54"/>
      <c r="LUI104" s="87"/>
      <c r="LUJ104" s="87"/>
      <c r="LUK104" s="75"/>
      <c r="LUL104" s="85"/>
      <c r="LUM104" s="23"/>
      <c r="LUN104" s="11"/>
      <c r="LUO104" s="49"/>
      <c r="LUP104" s="54"/>
      <c r="LUQ104" s="87"/>
      <c r="LUR104" s="87"/>
      <c r="LUS104" s="75"/>
      <c r="LUT104" s="85"/>
      <c r="LUU104" s="23"/>
      <c r="LUV104" s="11"/>
      <c r="LUW104" s="49"/>
      <c r="LUX104" s="54"/>
      <c r="LUY104" s="87"/>
      <c r="LUZ104" s="87"/>
      <c r="LVA104" s="75"/>
      <c r="LVB104" s="85"/>
      <c r="LVC104" s="23"/>
      <c r="LVD104" s="11"/>
      <c r="LVE104" s="49"/>
      <c r="LVF104" s="54"/>
      <c r="LVG104" s="87"/>
      <c r="LVH104" s="87"/>
      <c r="LVI104" s="75"/>
      <c r="LVJ104" s="85"/>
      <c r="LVK104" s="23"/>
      <c r="LVL104" s="11"/>
      <c r="LVM104" s="49"/>
      <c r="LVN104" s="54"/>
      <c r="LVO104" s="87"/>
      <c r="LVP104" s="87"/>
      <c r="LVQ104" s="75"/>
      <c r="LVR104" s="85"/>
      <c r="LVS104" s="23"/>
      <c r="LVT104" s="11"/>
      <c r="LVU104" s="49"/>
      <c r="LVV104" s="54"/>
      <c r="LVW104" s="87"/>
      <c r="LVX104" s="87"/>
      <c r="LVY104" s="75"/>
      <c r="LVZ104" s="85"/>
      <c r="LWA104" s="23"/>
      <c r="LWB104" s="11"/>
      <c r="LWC104" s="49"/>
      <c r="LWD104" s="54"/>
      <c r="LWE104" s="87"/>
      <c r="LWF104" s="87"/>
      <c r="LWG104" s="75"/>
      <c r="LWH104" s="85"/>
      <c r="LWI104" s="23"/>
      <c r="LWJ104" s="11"/>
      <c r="LWK104" s="49"/>
      <c r="LWL104" s="54"/>
      <c r="LWM104" s="87"/>
      <c r="LWN104" s="87"/>
      <c r="LWO104" s="75"/>
      <c r="LWP104" s="85"/>
      <c r="LWQ104" s="23"/>
      <c r="LWR104" s="11"/>
      <c r="LWS104" s="49"/>
      <c r="LWT104" s="54"/>
      <c r="LWU104" s="87"/>
      <c r="LWV104" s="87"/>
      <c r="LWW104" s="75"/>
      <c r="LWX104" s="85"/>
      <c r="LWY104" s="23"/>
      <c r="LWZ104" s="11"/>
      <c r="LXA104" s="49"/>
      <c r="LXB104" s="54"/>
      <c r="LXC104" s="87"/>
      <c r="LXD104" s="87"/>
      <c r="LXE104" s="75"/>
      <c r="LXF104" s="85"/>
      <c r="LXG104" s="23"/>
      <c r="LXH104" s="11"/>
      <c r="LXI104" s="49"/>
      <c r="LXJ104" s="54"/>
      <c r="LXK104" s="87"/>
      <c r="LXL104" s="87"/>
      <c r="LXM104" s="75"/>
      <c r="LXN104" s="85"/>
      <c r="LXO104" s="23"/>
      <c r="LXP104" s="11"/>
      <c r="LXQ104" s="49"/>
      <c r="LXR104" s="54"/>
      <c r="LXS104" s="87"/>
      <c r="LXT104" s="87"/>
      <c r="LXU104" s="75"/>
      <c r="LXV104" s="85"/>
      <c r="LXW104" s="23"/>
      <c r="LXX104" s="11"/>
      <c r="LXY104" s="49"/>
      <c r="LXZ104" s="54"/>
      <c r="LYA104" s="87"/>
      <c r="LYB104" s="87"/>
      <c r="LYC104" s="75"/>
      <c r="LYD104" s="85"/>
      <c r="LYE104" s="23"/>
      <c r="LYF104" s="11"/>
      <c r="LYG104" s="49"/>
      <c r="LYH104" s="54"/>
      <c r="LYI104" s="87"/>
      <c r="LYJ104" s="87"/>
      <c r="LYK104" s="75"/>
      <c r="LYL104" s="85"/>
      <c r="LYM104" s="23"/>
      <c r="LYN104" s="11"/>
      <c r="LYO104" s="49"/>
      <c r="LYP104" s="54"/>
      <c r="LYQ104" s="87"/>
      <c r="LYR104" s="87"/>
      <c r="LYS104" s="75"/>
      <c r="LYT104" s="85"/>
      <c r="LYU104" s="23"/>
      <c r="LYV104" s="11"/>
      <c r="LYW104" s="49"/>
      <c r="LYX104" s="54"/>
      <c r="LYY104" s="87"/>
      <c r="LYZ104" s="87"/>
      <c r="LZA104" s="75"/>
      <c r="LZB104" s="85"/>
      <c r="LZC104" s="23"/>
      <c r="LZD104" s="11"/>
      <c r="LZE104" s="49"/>
      <c r="LZF104" s="54"/>
      <c r="LZG104" s="87"/>
      <c r="LZH104" s="87"/>
      <c r="LZI104" s="75"/>
      <c r="LZJ104" s="85"/>
      <c r="LZK104" s="23"/>
      <c r="LZL104" s="11"/>
      <c r="LZM104" s="49"/>
      <c r="LZN104" s="54"/>
      <c r="LZO104" s="87"/>
      <c r="LZP104" s="87"/>
      <c r="LZQ104" s="75"/>
      <c r="LZR104" s="85"/>
      <c r="LZS104" s="23"/>
      <c r="LZT104" s="11"/>
      <c r="LZU104" s="49"/>
      <c r="LZV104" s="54"/>
      <c r="LZW104" s="87"/>
      <c r="LZX104" s="87"/>
      <c r="LZY104" s="75"/>
      <c r="LZZ104" s="85"/>
      <c r="MAA104" s="23"/>
      <c r="MAB104" s="11"/>
      <c r="MAC104" s="49"/>
      <c r="MAD104" s="54"/>
      <c r="MAE104" s="87"/>
      <c r="MAF104" s="87"/>
      <c r="MAG104" s="75"/>
      <c r="MAH104" s="85"/>
      <c r="MAI104" s="23"/>
      <c r="MAJ104" s="11"/>
      <c r="MAK104" s="49"/>
      <c r="MAL104" s="54"/>
      <c r="MAM104" s="87"/>
      <c r="MAN104" s="87"/>
      <c r="MAO104" s="75"/>
      <c r="MAP104" s="85"/>
      <c r="MAQ104" s="23"/>
      <c r="MAR104" s="11"/>
      <c r="MAS104" s="49"/>
      <c r="MAT104" s="54"/>
      <c r="MAU104" s="87"/>
      <c r="MAV104" s="87"/>
      <c r="MAW104" s="75"/>
      <c r="MAX104" s="85"/>
      <c r="MAY104" s="23"/>
      <c r="MAZ104" s="11"/>
      <c r="MBA104" s="49"/>
      <c r="MBB104" s="54"/>
      <c r="MBC104" s="87"/>
      <c r="MBD104" s="87"/>
      <c r="MBE104" s="75"/>
      <c r="MBF104" s="85"/>
      <c r="MBG104" s="23"/>
      <c r="MBH104" s="11"/>
      <c r="MBI104" s="49"/>
      <c r="MBJ104" s="54"/>
      <c r="MBK104" s="87"/>
      <c r="MBL104" s="87"/>
      <c r="MBM104" s="75"/>
      <c r="MBN104" s="85"/>
      <c r="MBO104" s="23"/>
      <c r="MBP104" s="11"/>
      <c r="MBQ104" s="49"/>
      <c r="MBR104" s="54"/>
      <c r="MBS104" s="87"/>
      <c r="MBT104" s="87"/>
      <c r="MBU104" s="75"/>
      <c r="MBV104" s="85"/>
      <c r="MBW104" s="23"/>
      <c r="MBX104" s="11"/>
      <c r="MBY104" s="49"/>
      <c r="MBZ104" s="54"/>
      <c r="MCA104" s="87"/>
      <c r="MCB104" s="87"/>
      <c r="MCC104" s="75"/>
      <c r="MCD104" s="85"/>
      <c r="MCE104" s="23"/>
      <c r="MCF104" s="11"/>
      <c r="MCG104" s="49"/>
      <c r="MCH104" s="54"/>
      <c r="MCI104" s="87"/>
      <c r="MCJ104" s="87"/>
      <c r="MCK104" s="75"/>
      <c r="MCL104" s="85"/>
      <c r="MCM104" s="23"/>
      <c r="MCN104" s="11"/>
      <c r="MCO104" s="49"/>
      <c r="MCP104" s="54"/>
      <c r="MCQ104" s="87"/>
      <c r="MCR104" s="87"/>
      <c r="MCS104" s="75"/>
      <c r="MCT104" s="85"/>
      <c r="MCU104" s="23"/>
      <c r="MCV104" s="11"/>
      <c r="MCW104" s="49"/>
      <c r="MCX104" s="54"/>
      <c r="MCY104" s="87"/>
      <c r="MCZ104" s="87"/>
      <c r="MDA104" s="75"/>
      <c r="MDB104" s="85"/>
      <c r="MDC104" s="23"/>
      <c r="MDD104" s="11"/>
      <c r="MDE104" s="49"/>
      <c r="MDF104" s="54"/>
      <c r="MDG104" s="87"/>
      <c r="MDH104" s="87"/>
      <c r="MDI104" s="75"/>
      <c r="MDJ104" s="85"/>
      <c r="MDK104" s="23"/>
      <c r="MDL104" s="11"/>
      <c r="MDM104" s="49"/>
      <c r="MDN104" s="54"/>
      <c r="MDO104" s="87"/>
      <c r="MDP104" s="87"/>
      <c r="MDQ104" s="75"/>
      <c r="MDR104" s="85"/>
      <c r="MDS104" s="23"/>
      <c r="MDT104" s="11"/>
      <c r="MDU104" s="49"/>
      <c r="MDV104" s="54"/>
      <c r="MDW104" s="87"/>
      <c r="MDX104" s="87"/>
      <c r="MDY104" s="75"/>
      <c r="MDZ104" s="85"/>
      <c r="MEA104" s="23"/>
      <c r="MEB104" s="11"/>
      <c r="MEC104" s="49"/>
      <c r="MED104" s="54"/>
      <c r="MEE104" s="87"/>
      <c r="MEF104" s="87"/>
      <c r="MEG104" s="75"/>
      <c r="MEH104" s="85"/>
      <c r="MEI104" s="23"/>
      <c r="MEJ104" s="11"/>
      <c r="MEK104" s="49"/>
      <c r="MEL104" s="54"/>
      <c r="MEM104" s="87"/>
      <c r="MEN104" s="87"/>
      <c r="MEO104" s="75"/>
      <c r="MEP104" s="85"/>
      <c r="MEQ104" s="23"/>
      <c r="MER104" s="11"/>
      <c r="MES104" s="49"/>
      <c r="MET104" s="54"/>
      <c r="MEU104" s="87"/>
      <c r="MEV104" s="87"/>
      <c r="MEW104" s="75"/>
      <c r="MEX104" s="85"/>
      <c r="MEY104" s="23"/>
      <c r="MEZ104" s="11"/>
      <c r="MFA104" s="49"/>
      <c r="MFB104" s="54"/>
      <c r="MFC104" s="87"/>
      <c r="MFD104" s="87"/>
      <c r="MFE104" s="75"/>
      <c r="MFF104" s="85"/>
      <c r="MFG104" s="23"/>
      <c r="MFH104" s="11"/>
      <c r="MFI104" s="49"/>
      <c r="MFJ104" s="54"/>
      <c r="MFK104" s="87"/>
      <c r="MFL104" s="87"/>
      <c r="MFM104" s="75"/>
      <c r="MFN104" s="85"/>
      <c r="MFO104" s="23"/>
      <c r="MFP104" s="11"/>
      <c r="MFQ104" s="49"/>
      <c r="MFR104" s="54"/>
      <c r="MFS104" s="87"/>
      <c r="MFT104" s="87"/>
      <c r="MFU104" s="75"/>
      <c r="MFV104" s="85"/>
      <c r="MFW104" s="23"/>
      <c r="MFX104" s="11"/>
      <c r="MFY104" s="49"/>
      <c r="MFZ104" s="54"/>
      <c r="MGA104" s="87"/>
      <c r="MGB104" s="87"/>
      <c r="MGC104" s="75"/>
      <c r="MGD104" s="85"/>
      <c r="MGE104" s="23"/>
      <c r="MGF104" s="11"/>
      <c r="MGG104" s="49"/>
      <c r="MGH104" s="54"/>
      <c r="MGI104" s="87"/>
      <c r="MGJ104" s="87"/>
      <c r="MGK104" s="75"/>
      <c r="MGL104" s="85"/>
      <c r="MGM104" s="23"/>
      <c r="MGN104" s="11"/>
      <c r="MGO104" s="49"/>
      <c r="MGP104" s="54"/>
      <c r="MGQ104" s="87"/>
      <c r="MGR104" s="87"/>
      <c r="MGS104" s="75"/>
      <c r="MGT104" s="85"/>
      <c r="MGU104" s="23"/>
      <c r="MGV104" s="11"/>
      <c r="MGW104" s="49"/>
      <c r="MGX104" s="54"/>
      <c r="MGY104" s="87"/>
      <c r="MGZ104" s="87"/>
      <c r="MHA104" s="75"/>
      <c r="MHB104" s="85"/>
      <c r="MHC104" s="23"/>
      <c r="MHD104" s="11"/>
      <c r="MHE104" s="49"/>
      <c r="MHF104" s="54"/>
      <c r="MHG104" s="87"/>
      <c r="MHH104" s="87"/>
      <c r="MHI104" s="75"/>
      <c r="MHJ104" s="85"/>
      <c r="MHK104" s="23"/>
      <c r="MHL104" s="11"/>
      <c r="MHM104" s="49"/>
      <c r="MHN104" s="54"/>
      <c r="MHO104" s="87"/>
      <c r="MHP104" s="87"/>
      <c r="MHQ104" s="75"/>
      <c r="MHR104" s="85"/>
      <c r="MHS104" s="23"/>
      <c r="MHT104" s="11"/>
      <c r="MHU104" s="49"/>
      <c r="MHV104" s="54"/>
      <c r="MHW104" s="87"/>
      <c r="MHX104" s="87"/>
      <c r="MHY104" s="75"/>
      <c r="MHZ104" s="85"/>
      <c r="MIA104" s="23"/>
      <c r="MIB104" s="11"/>
      <c r="MIC104" s="49"/>
      <c r="MID104" s="54"/>
      <c r="MIE104" s="87"/>
      <c r="MIF104" s="87"/>
      <c r="MIG104" s="75"/>
      <c r="MIH104" s="85"/>
      <c r="MII104" s="23"/>
      <c r="MIJ104" s="11"/>
      <c r="MIK104" s="49"/>
      <c r="MIL104" s="54"/>
      <c r="MIM104" s="87"/>
      <c r="MIN104" s="87"/>
      <c r="MIO104" s="75"/>
      <c r="MIP104" s="85"/>
      <c r="MIQ104" s="23"/>
      <c r="MIR104" s="11"/>
      <c r="MIS104" s="49"/>
      <c r="MIT104" s="54"/>
      <c r="MIU104" s="87"/>
      <c r="MIV104" s="87"/>
      <c r="MIW104" s="75"/>
      <c r="MIX104" s="85"/>
      <c r="MIY104" s="23"/>
      <c r="MIZ104" s="11"/>
      <c r="MJA104" s="49"/>
      <c r="MJB104" s="54"/>
      <c r="MJC104" s="87"/>
      <c r="MJD104" s="87"/>
      <c r="MJE104" s="75"/>
      <c r="MJF104" s="85"/>
      <c r="MJG104" s="23"/>
      <c r="MJH104" s="11"/>
      <c r="MJI104" s="49"/>
      <c r="MJJ104" s="54"/>
      <c r="MJK104" s="87"/>
      <c r="MJL104" s="87"/>
      <c r="MJM104" s="75"/>
      <c r="MJN104" s="85"/>
      <c r="MJO104" s="23"/>
      <c r="MJP104" s="11"/>
      <c r="MJQ104" s="49"/>
      <c r="MJR104" s="54"/>
      <c r="MJS104" s="87"/>
      <c r="MJT104" s="87"/>
      <c r="MJU104" s="75"/>
      <c r="MJV104" s="85"/>
      <c r="MJW104" s="23"/>
      <c r="MJX104" s="11"/>
      <c r="MJY104" s="49"/>
      <c r="MJZ104" s="54"/>
      <c r="MKA104" s="87"/>
      <c r="MKB104" s="87"/>
      <c r="MKC104" s="75"/>
      <c r="MKD104" s="85"/>
      <c r="MKE104" s="23"/>
      <c r="MKF104" s="11"/>
      <c r="MKG104" s="49"/>
      <c r="MKH104" s="54"/>
      <c r="MKI104" s="87"/>
      <c r="MKJ104" s="87"/>
      <c r="MKK104" s="75"/>
      <c r="MKL104" s="85"/>
      <c r="MKM104" s="23"/>
      <c r="MKN104" s="11"/>
      <c r="MKO104" s="49"/>
      <c r="MKP104" s="54"/>
      <c r="MKQ104" s="87"/>
      <c r="MKR104" s="87"/>
      <c r="MKS104" s="75"/>
      <c r="MKT104" s="85"/>
      <c r="MKU104" s="23"/>
      <c r="MKV104" s="11"/>
      <c r="MKW104" s="49"/>
      <c r="MKX104" s="54"/>
      <c r="MKY104" s="87"/>
      <c r="MKZ104" s="87"/>
      <c r="MLA104" s="75"/>
      <c r="MLB104" s="85"/>
      <c r="MLC104" s="23"/>
      <c r="MLD104" s="11"/>
      <c r="MLE104" s="49"/>
      <c r="MLF104" s="54"/>
      <c r="MLG104" s="87"/>
      <c r="MLH104" s="87"/>
      <c r="MLI104" s="75"/>
      <c r="MLJ104" s="85"/>
      <c r="MLK104" s="23"/>
      <c r="MLL104" s="11"/>
      <c r="MLM104" s="49"/>
      <c r="MLN104" s="54"/>
      <c r="MLO104" s="87"/>
      <c r="MLP104" s="87"/>
      <c r="MLQ104" s="75"/>
      <c r="MLR104" s="85"/>
      <c r="MLS104" s="23"/>
      <c r="MLT104" s="11"/>
      <c r="MLU104" s="49"/>
      <c r="MLV104" s="54"/>
      <c r="MLW104" s="87"/>
      <c r="MLX104" s="87"/>
      <c r="MLY104" s="75"/>
      <c r="MLZ104" s="85"/>
      <c r="MMA104" s="23"/>
      <c r="MMB104" s="11"/>
      <c r="MMC104" s="49"/>
      <c r="MMD104" s="54"/>
      <c r="MME104" s="87"/>
      <c r="MMF104" s="87"/>
      <c r="MMG104" s="75"/>
      <c r="MMH104" s="85"/>
      <c r="MMI104" s="23"/>
      <c r="MMJ104" s="11"/>
      <c r="MMK104" s="49"/>
      <c r="MML104" s="54"/>
      <c r="MMM104" s="87"/>
      <c r="MMN104" s="87"/>
      <c r="MMO104" s="75"/>
      <c r="MMP104" s="85"/>
      <c r="MMQ104" s="23"/>
      <c r="MMR104" s="11"/>
      <c r="MMS104" s="49"/>
      <c r="MMT104" s="54"/>
      <c r="MMU104" s="87"/>
      <c r="MMV104" s="87"/>
      <c r="MMW104" s="75"/>
      <c r="MMX104" s="85"/>
      <c r="MMY104" s="23"/>
      <c r="MMZ104" s="11"/>
      <c r="MNA104" s="49"/>
      <c r="MNB104" s="54"/>
      <c r="MNC104" s="87"/>
      <c r="MND104" s="87"/>
      <c r="MNE104" s="75"/>
      <c r="MNF104" s="85"/>
      <c r="MNG104" s="23"/>
      <c r="MNH104" s="11"/>
      <c r="MNI104" s="49"/>
      <c r="MNJ104" s="54"/>
      <c r="MNK104" s="87"/>
      <c r="MNL104" s="87"/>
      <c r="MNM104" s="75"/>
      <c r="MNN104" s="85"/>
      <c r="MNO104" s="23"/>
      <c r="MNP104" s="11"/>
      <c r="MNQ104" s="49"/>
      <c r="MNR104" s="54"/>
      <c r="MNS104" s="87"/>
      <c r="MNT104" s="87"/>
      <c r="MNU104" s="75"/>
      <c r="MNV104" s="85"/>
      <c r="MNW104" s="23"/>
      <c r="MNX104" s="11"/>
      <c r="MNY104" s="49"/>
      <c r="MNZ104" s="54"/>
      <c r="MOA104" s="87"/>
      <c r="MOB104" s="87"/>
      <c r="MOC104" s="75"/>
      <c r="MOD104" s="85"/>
      <c r="MOE104" s="23"/>
      <c r="MOF104" s="11"/>
      <c r="MOG104" s="49"/>
      <c r="MOH104" s="54"/>
      <c r="MOI104" s="87"/>
      <c r="MOJ104" s="87"/>
      <c r="MOK104" s="75"/>
      <c r="MOL104" s="85"/>
      <c r="MOM104" s="23"/>
      <c r="MON104" s="11"/>
      <c r="MOO104" s="49"/>
      <c r="MOP104" s="54"/>
      <c r="MOQ104" s="87"/>
      <c r="MOR104" s="87"/>
      <c r="MOS104" s="75"/>
      <c r="MOT104" s="85"/>
      <c r="MOU104" s="23"/>
      <c r="MOV104" s="11"/>
      <c r="MOW104" s="49"/>
      <c r="MOX104" s="54"/>
      <c r="MOY104" s="87"/>
      <c r="MOZ104" s="87"/>
      <c r="MPA104" s="75"/>
      <c r="MPB104" s="85"/>
      <c r="MPC104" s="23"/>
      <c r="MPD104" s="11"/>
      <c r="MPE104" s="49"/>
      <c r="MPF104" s="54"/>
      <c r="MPG104" s="87"/>
      <c r="MPH104" s="87"/>
      <c r="MPI104" s="75"/>
      <c r="MPJ104" s="85"/>
      <c r="MPK104" s="23"/>
      <c r="MPL104" s="11"/>
      <c r="MPM104" s="49"/>
      <c r="MPN104" s="54"/>
      <c r="MPO104" s="87"/>
      <c r="MPP104" s="87"/>
      <c r="MPQ104" s="75"/>
      <c r="MPR104" s="85"/>
      <c r="MPS104" s="23"/>
      <c r="MPT104" s="11"/>
      <c r="MPU104" s="49"/>
      <c r="MPV104" s="54"/>
      <c r="MPW104" s="87"/>
      <c r="MPX104" s="87"/>
      <c r="MPY104" s="75"/>
      <c r="MPZ104" s="85"/>
      <c r="MQA104" s="23"/>
      <c r="MQB104" s="11"/>
      <c r="MQC104" s="49"/>
      <c r="MQD104" s="54"/>
      <c r="MQE104" s="87"/>
      <c r="MQF104" s="87"/>
      <c r="MQG104" s="75"/>
      <c r="MQH104" s="85"/>
      <c r="MQI104" s="23"/>
      <c r="MQJ104" s="11"/>
      <c r="MQK104" s="49"/>
      <c r="MQL104" s="54"/>
      <c r="MQM104" s="87"/>
      <c r="MQN104" s="87"/>
      <c r="MQO104" s="75"/>
      <c r="MQP104" s="85"/>
      <c r="MQQ104" s="23"/>
      <c r="MQR104" s="11"/>
      <c r="MQS104" s="49"/>
      <c r="MQT104" s="54"/>
      <c r="MQU104" s="87"/>
      <c r="MQV104" s="87"/>
      <c r="MQW104" s="75"/>
      <c r="MQX104" s="85"/>
      <c r="MQY104" s="23"/>
      <c r="MQZ104" s="11"/>
      <c r="MRA104" s="49"/>
      <c r="MRB104" s="54"/>
      <c r="MRC104" s="87"/>
      <c r="MRD104" s="87"/>
      <c r="MRE104" s="75"/>
      <c r="MRF104" s="85"/>
      <c r="MRG104" s="23"/>
      <c r="MRH104" s="11"/>
      <c r="MRI104" s="49"/>
      <c r="MRJ104" s="54"/>
      <c r="MRK104" s="87"/>
      <c r="MRL104" s="87"/>
      <c r="MRM104" s="75"/>
      <c r="MRN104" s="85"/>
      <c r="MRO104" s="23"/>
      <c r="MRP104" s="11"/>
      <c r="MRQ104" s="49"/>
      <c r="MRR104" s="54"/>
      <c r="MRS104" s="87"/>
      <c r="MRT104" s="87"/>
      <c r="MRU104" s="75"/>
      <c r="MRV104" s="85"/>
      <c r="MRW104" s="23"/>
      <c r="MRX104" s="11"/>
      <c r="MRY104" s="49"/>
      <c r="MRZ104" s="54"/>
      <c r="MSA104" s="87"/>
      <c r="MSB104" s="87"/>
      <c r="MSC104" s="75"/>
      <c r="MSD104" s="85"/>
      <c r="MSE104" s="23"/>
      <c r="MSF104" s="11"/>
      <c r="MSG104" s="49"/>
      <c r="MSH104" s="54"/>
      <c r="MSI104" s="87"/>
      <c r="MSJ104" s="87"/>
      <c r="MSK104" s="75"/>
      <c r="MSL104" s="85"/>
      <c r="MSM104" s="23"/>
      <c r="MSN104" s="11"/>
      <c r="MSO104" s="49"/>
      <c r="MSP104" s="54"/>
      <c r="MSQ104" s="87"/>
      <c r="MSR104" s="87"/>
      <c r="MSS104" s="75"/>
      <c r="MST104" s="85"/>
      <c r="MSU104" s="23"/>
      <c r="MSV104" s="11"/>
      <c r="MSW104" s="49"/>
      <c r="MSX104" s="54"/>
      <c r="MSY104" s="87"/>
      <c r="MSZ104" s="87"/>
      <c r="MTA104" s="75"/>
      <c r="MTB104" s="85"/>
      <c r="MTC104" s="23"/>
      <c r="MTD104" s="11"/>
      <c r="MTE104" s="49"/>
      <c r="MTF104" s="54"/>
      <c r="MTG104" s="87"/>
      <c r="MTH104" s="87"/>
      <c r="MTI104" s="75"/>
      <c r="MTJ104" s="85"/>
      <c r="MTK104" s="23"/>
      <c r="MTL104" s="11"/>
      <c r="MTM104" s="49"/>
      <c r="MTN104" s="54"/>
      <c r="MTO104" s="87"/>
      <c r="MTP104" s="87"/>
      <c r="MTQ104" s="75"/>
      <c r="MTR104" s="85"/>
      <c r="MTS104" s="23"/>
      <c r="MTT104" s="11"/>
      <c r="MTU104" s="49"/>
      <c r="MTV104" s="54"/>
      <c r="MTW104" s="87"/>
      <c r="MTX104" s="87"/>
      <c r="MTY104" s="75"/>
      <c r="MTZ104" s="85"/>
      <c r="MUA104" s="23"/>
      <c r="MUB104" s="11"/>
      <c r="MUC104" s="49"/>
      <c r="MUD104" s="54"/>
      <c r="MUE104" s="87"/>
      <c r="MUF104" s="87"/>
      <c r="MUG104" s="75"/>
      <c r="MUH104" s="85"/>
      <c r="MUI104" s="23"/>
      <c r="MUJ104" s="11"/>
      <c r="MUK104" s="49"/>
      <c r="MUL104" s="54"/>
      <c r="MUM104" s="87"/>
      <c r="MUN104" s="87"/>
      <c r="MUO104" s="75"/>
      <c r="MUP104" s="85"/>
      <c r="MUQ104" s="23"/>
      <c r="MUR104" s="11"/>
      <c r="MUS104" s="49"/>
      <c r="MUT104" s="54"/>
      <c r="MUU104" s="87"/>
      <c r="MUV104" s="87"/>
      <c r="MUW104" s="75"/>
      <c r="MUX104" s="85"/>
      <c r="MUY104" s="23"/>
      <c r="MUZ104" s="11"/>
      <c r="MVA104" s="49"/>
      <c r="MVB104" s="54"/>
      <c r="MVC104" s="87"/>
      <c r="MVD104" s="87"/>
      <c r="MVE104" s="75"/>
      <c r="MVF104" s="85"/>
      <c r="MVG104" s="23"/>
      <c r="MVH104" s="11"/>
      <c r="MVI104" s="49"/>
      <c r="MVJ104" s="54"/>
      <c r="MVK104" s="87"/>
      <c r="MVL104" s="87"/>
      <c r="MVM104" s="75"/>
      <c r="MVN104" s="85"/>
      <c r="MVO104" s="23"/>
      <c r="MVP104" s="11"/>
      <c r="MVQ104" s="49"/>
      <c r="MVR104" s="54"/>
      <c r="MVS104" s="87"/>
      <c r="MVT104" s="87"/>
      <c r="MVU104" s="75"/>
      <c r="MVV104" s="85"/>
      <c r="MVW104" s="23"/>
      <c r="MVX104" s="11"/>
      <c r="MVY104" s="49"/>
      <c r="MVZ104" s="54"/>
      <c r="MWA104" s="87"/>
      <c r="MWB104" s="87"/>
      <c r="MWC104" s="75"/>
      <c r="MWD104" s="85"/>
      <c r="MWE104" s="23"/>
      <c r="MWF104" s="11"/>
      <c r="MWG104" s="49"/>
      <c r="MWH104" s="54"/>
      <c r="MWI104" s="87"/>
      <c r="MWJ104" s="87"/>
      <c r="MWK104" s="75"/>
      <c r="MWL104" s="85"/>
      <c r="MWM104" s="23"/>
      <c r="MWN104" s="11"/>
      <c r="MWO104" s="49"/>
      <c r="MWP104" s="54"/>
      <c r="MWQ104" s="87"/>
      <c r="MWR104" s="87"/>
      <c r="MWS104" s="75"/>
      <c r="MWT104" s="85"/>
      <c r="MWU104" s="23"/>
      <c r="MWV104" s="11"/>
      <c r="MWW104" s="49"/>
      <c r="MWX104" s="54"/>
      <c r="MWY104" s="87"/>
      <c r="MWZ104" s="87"/>
      <c r="MXA104" s="75"/>
      <c r="MXB104" s="85"/>
      <c r="MXC104" s="23"/>
      <c r="MXD104" s="11"/>
      <c r="MXE104" s="49"/>
      <c r="MXF104" s="54"/>
      <c r="MXG104" s="87"/>
      <c r="MXH104" s="87"/>
      <c r="MXI104" s="75"/>
      <c r="MXJ104" s="85"/>
      <c r="MXK104" s="23"/>
      <c r="MXL104" s="11"/>
      <c r="MXM104" s="49"/>
      <c r="MXN104" s="54"/>
      <c r="MXO104" s="87"/>
      <c r="MXP104" s="87"/>
      <c r="MXQ104" s="75"/>
      <c r="MXR104" s="85"/>
      <c r="MXS104" s="23"/>
      <c r="MXT104" s="11"/>
      <c r="MXU104" s="49"/>
      <c r="MXV104" s="54"/>
      <c r="MXW104" s="87"/>
      <c r="MXX104" s="87"/>
      <c r="MXY104" s="75"/>
      <c r="MXZ104" s="85"/>
      <c r="MYA104" s="23"/>
      <c r="MYB104" s="11"/>
      <c r="MYC104" s="49"/>
      <c r="MYD104" s="54"/>
      <c r="MYE104" s="87"/>
      <c r="MYF104" s="87"/>
      <c r="MYG104" s="75"/>
      <c r="MYH104" s="85"/>
      <c r="MYI104" s="23"/>
      <c r="MYJ104" s="11"/>
      <c r="MYK104" s="49"/>
      <c r="MYL104" s="54"/>
      <c r="MYM104" s="87"/>
      <c r="MYN104" s="87"/>
      <c r="MYO104" s="75"/>
      <c r="MYP104" s="85"/>
      <c r="MYQ104" s="23"/>
      <c r="MYR104" s="11"/>
      <c r="MYS104" s="49"/>
      <c r="MYT104" s="54"/>
      <c r="MYU104" s="87"/>
      <c r="MYV104" s="87"/>
      <c r="MYW104" s="75"/>
      <c r="MYX104" s="85"/>
      <c r="MYY104" s="23"/>
      <c r="MYZ104" s="11"/>
      <c r="MZA104" s="49"/>
      <c r="MZB104" s="54"/>
      <c r="MZC104" s="87"/>
      <c r="MZD104" s="87"/>
      <c r="MZE104" s="75"/>
      <c r="MZF104" s="85"/>
      <c r="MZG104" s="23"/>
      <c r="MZH104" s="11"/>
      <c r="MZI104" s="49"/>
      <c r="MZJ104" s="54"/>
      <c r="MZK104" s="87"/>
      <c r="MZL104" s="87"/>
      <c r="MZM104" s="75"/>
      <c r="MZN104" s="85"/>
      <c r="MZO104" s="23"/>
      <c r="MZP104" s="11"/>
      <c r="MZQ104" s="49"/>
      <c r="MZR104" s="54"/>
      <c r="MZS104" s="87"/>
      <c r="MZT104" s="87"/>
      <c r="MZU104" s="75"/>
      <c r="MZV104" s="85"/>
      <c r="MZW104" s="23"/>
      <c r="MZX104" s="11"/>
      <c r="MZY104" s="49"/>
      <c r="MZZ104" s="54"/>
      <c r="NAA104" s="87"/>
      <c r="NAB104" s="87"/>
      <c r="NAC104" s="75"/>
      <c r="NAD104" s="85"/>
      <c r="NAE104" s="23"/>
      <c r="NAF104" s="11"/>
      <c r="NAG104" s="49"/>
      <c r="NAH104" s="54"/>
      <c r="NAI104" s="87"/>
      <c r="NAJ104" s="87"/>
      <c r="NAK104" s="75"/>
      <c r="NAL104" s="85"/>
      <c r="NAM104" s="23"/>
      <c r="NAN104" s="11"/>
      <c r="NAO104" s="49"/>
      <c r="NAP104" s="54"/>
      <c r="NAQ104" s="87"/>
      <c r="NAR104" s="87"/>
      <c r="NAS104" s="75"/>
      <c r="NAT104" s="85"/>
      <c r="NAU104" s="23"/>
      <c r="NAV104" s="11"/>
      <c r="NAW104" s="49"/>
      <c r="NAX104" s="54"/>
      <c r="NAY104" s="87"/>
      <c r="NAZ104" s="87"/>
      <c r="NBA104" s="75"/>
      <c r="NBB104" s="85"/>
      <c r="NBC104" s="23"/>
      <c r="NBD104" s="11"/>
      <c r="NBE104" s="49"/>
      <c r="NBF104" s="54"/>
      <c r="NBG104" s="87"/>
      <c r="NBH104" s="87"/>
      <c r="NBI104" s="75"/>
      <c r="NBJ104" s="85"/>
      <c r="NBK104" s="23"/>
      <c r="NBL104" s="11"/>
      <c r="NBM104" s="49"/>
      <c r="NBN104" s="54"/>
      <c r="NBO104" s="87"/>
      <c r="NBP104" s="87"/>
      <c r="NBQ104" s="75"/>
      <c r="NBR104" s="85"/>
      <c r="NBS104" s="23"/>
      <c r="NBT104" s="11"/>
      <c r="NBU104" s="49"/>
      <c r="NBV104" s="54"/>
      <c r="NBW104" s="87"/>
      <c r="NBX104" s="87"/>
      <c r="NBY104" s="75"/>
      <c r="NBZ104" s="85"/>
      <c r="NCA104" s="23"/>
      <c r="NCB104" s="11"/>
      <c r="NCC104" s="49"/>
      <c r="NCD104" s="54"/>
      <c r="NCE104" s="87"/>
      <c r="NCF104" s="87"/>
      <c r="NCG104" s="75"/>
      <c r="NCH104" s="85"/>
      <c r="NCI104" s="23"/>
      <c r="NCJ104" s="11"/>
      <c r="NCK104" s="49"/>
      <c r="NCL104" s="54"/>
      <c r="NCM104" s="87"/>
      <c r="NCN104" s="87"/>
      <c r="NCO104" s="75"/>
      <c r="NCP104" s="85"/>
      <c r="NCQ104" s="23"/>
      <c r="NCR104" s="11"/>
      <c r="NCS104" s="49"/>
      <c r="NCT104" s="54"/>
      <c r="NCU104" s="87"/>
      <c r="NCV104" s="87"/>
      <c r="NCW104" s="75"/>
      <c r="NCX104" s="85"/>
      <c r="NCY104" s="23"/>
      <c r="NCZ104" s="11"/>
      <c r="NDA104" s="49"/>
      <c r="NDB104" s="54"/>
      <c r="NDC104" s="87"/>
      <c r="NDD104" s="87"/>
      <c r="NDE104" s="75"/>
      <c r="NDF104" s="85"/>
      <c r="NDG104" s="23"/>
      <c r="NDH104" s="11"/>
      <c r="NDI104" s="49"/>
      <c r="NDJ104" s="54"/>
      <c r="NDK104" s="87"/>
      <c r="NDL104" s="87"/>
      <c r="NDM104" s="75"/>
      <c r="NDN104" s="85"/>
      <c r="NDO104" s="23"/>
      <c r="NDP104" s="11"/>
      <c r="NDQ104" s="49"/>
      <c r="NDR104" s="54"/>
      <c r="NDS104" s="87"/>
      <c r="NDT104" s="87"/>
      <c r="NDU104" s="75"/>
      <c r="NDV104" s="85"/>
      <c r="NDW104" s="23"/>
      <c r="NDX104" s="11"/>
      <c r="NDY104" s="49"/>
      <c r="NDZ104" s="54"/>
      <c r="NEA104" s="87"/>
      <c r="NEB104" s="87"/>
      <c r="NEC104" s="75"/>
      <c r="NED104" s="85"/>
      <c r="NEE104" s="23"/>
      <c r="NEF104" s="11"/>
      <c r="NEG104" s="49"/>
      <c r="NEH104" s="54"/>
      <c r="NEI104" s="87"/>
      <c r="NEJ104" s="87"/>
      <c r="NEK104" s="75"/>
      <c r="NEL104" s="85"/>
      <c r="NEM104" s="23"/>
      <c r="NEN104" s="11"/>
      <c r="NEO104" s="49"/>
      <c r="NEP104" s="54"/>
      <c r="NEQ104" s="87"/>
      <c r="NER104" s="87"/>
      <c r="NES104" s="75"/>
      <c r="NET104" s="85"/>
      <c r="NEU104" s="23"/>
      <c r="NEV104" s="11"/>
      <c r="NEW104" s="49"/>
      <c r="NEX104" s="54"/>
      <c r="NEY104" s="87"/>
      <c r="NEZ104" s="87"/>
      <c r="NFA104" s="75"/>
      <c r="NFB104" s="85"/>
      <c r="NFC104" s="23"/>
      <c r="NFD104" s="11"/>
      <c r="NFE104" s="49"/>
      <c r="NFF104" s="54"/>
      <c r="NFG104" s="87"/>
      <c r="NFH104" s="87"/>
      <c r="NFI104" s="75"/>
      <c r="NFJ104" s="85"/>
      <c r="NFK104" s="23"/>
      <c r="NFL104" s="11"/>
      <c r="NFM104" s="49"/>
      <c r="NFN104" s="54"/>
      <c r="NFO104" s="87"/>
      <c r="NFP104" s="87"/>
      <c r="NFQ104" s="75"/>
      <c r="NFR104" s="85"/>
      <c r="NFS104" s="23"/>
      <c r="NFT104" s="11"/>
      <c r="NFU104" s="49"/>
      <c r="NFV104" s="54"/>
      <c r="NFW104" s="87"/>
      <c r="NFX104" s="87"/>
      <c r="NFY104" s="75"/>
      <c r="NFZ104" s="85"/>
      <c r="NGA104" s="23"/>
      <c r="NGB104" s="11"/>
      <c r="NGC104" s="49"/>
      <c r="NGD104" s="54"/>
      <c r="NGE104" s="87"/>
      <c r="NGF104" s="87"/>
      <c r="NGG104" s="75"/>
      <c r="NGH104" s="85"/>
      <c r="NGI104" s="23"/>
      <c r="NGJ104" s="11"/>
      <c r="NGK104" s="49"/>
      <c r="NGL104" s="54"/>
      <c r="NGM104" s="87"/>
      <c r="NGN104" s="87"/>
      <c r="NGO104" s="75"/>
      <c r="NGP104" s="85"/>
      <c r="NGQ104" s="23"/>
      <c r="NGR104" s="11"/>
      <c r="NGS104" s="49"/>
      <c r="NGT104" s="54"/>
      <c r="NGU104" s="87"/>
      <c r="NGV104" s="87"/>
      <c r="NGW104" s="75"/>
      <c r="NGX104" s="85"/>
      <c r="NGY104" s="23"/>
      <c r="NGZ104" s="11"/>
      <c r="NHA104" s="49"/>
      <c r="NHB104" s="54"/>
      <c r="NHC104" s="87"/>
      <c r="NHD104" s="87"/>
      <c r="NHE104" s="75"/>
      <c r="NHF104" s="85"/>
      <c r="NHG104" s="23"/>
      <c r="NHH104" s="11"/>
      <c r="NHI104" s="49"/>
      <c r="NHJ104" s="54"/>
      <c r="NHK104" s="87"/>
      <c r="NHL104" s="87"/>
      <c r="NHM104" s="75"/>
      <c r="NHN104" s="85"/>
      <c r="NHO104" s="23"/>
      <c r="NHP104" s="11"/>
      <c r="NHQ104" s="49"/>
      <c r="NHR104" s="54"/>
      <c r="NHS104" s="87"/>
      <c r="NHT104" s="87"/>
      <c r="NHU104" s="75"/>
      <c r="NHV104" s="85"/>
      <c r="NHW104" s="23"/>
      <c r="NHX104" s="11"/>
      <c r="NHY104" s="49"/>
      <c r="NHZ104" s="54"/>
      <c r="NIA104" s="87"/>
      <c r="NIB104" s="87"/>
      <c r="NIC104" s="75"/>
      <c r="NID104" s="85"/>
      <c r="NIE104" s="23"/>
      <c r="NIF104" s="11"/>
      <c r="NIG104" s="49"/>
      <c r="NIH104" s="54"/>
      <c r="NII104" s="87"/>
      <c r="NIJ104" s="87"/>
      <c r="NIK104" s="75"/>
      <c r="NIL104" s="85"/>
      <c r="NIM104" s="23"/>
      <c r="NIN104" s="11"/>
      <c r="NIO104" s="49"/>
      <c r="NIP104" s="54"/>
      <c r="NIQ104" s="87"/>
      <c r="NIR104" s="87"/>
      <c r="NIS104" s="75"/>
      <c r="NIT104" s="85"/>
      <c r="NIU104" s="23"/>
      <c r="NIV104" s="11"/>
      <c r="NIW104" s="49"/>
      <c r="NIX104" s="54"/>
      <c r="NIY104" s="87"/>
      <c r="NIZ104" s="87"/>
      <c r="NJA104" s="75"/>
      <c r="NJB104" s="85"/>
      <c r="NJC104" s="23"/>
      <c r="NJD104" s="11"/>
      <c r="NJE104" s="49"/>
      <c r="NJF104" s="54"/>
      <c r="NJG104" s="87"/>
      <c r="NJH104" s="87"/>
      <c r="NJI104" s="75"/>
      <c r="NJJ104" s="85"/>
      <c r="NJK104" s="23"/>
      <c r="NJL104" s="11"/>
      <c r="NJM104" s="49"/>
      <c r="NJN104" s="54"/>
      <c r="NJO104" s="87"/>
      <c r="NJP104" s="87"/>
      <c r="NJQ104" s="75"/>
      <c r="NJR104" s="85"/>
      <c r="NJS104" s="23"/>
      <c r="NJT104" s="11"/>
      <c r="NJU104" s="49"/>
      <c r="NJV104" s="54"/>
      <c r="NJW104" s="87"/>
      <c r="NJX104" s="87"/>
      <c r="NJY104" s="75"/>
      <c r="NJZ104" s="85"/>
      <c r="NKA104" s="23"/>
      <c r="NKB104" s="11"/>
      <c r="NKC104" s="49"/>
      <c r="NKD104" s="54"/>
      <c r="NKE104" s="87"/>
      <c r="NKF104" s="87"/>
      <c r="NKG104" s="75"/>
      <c r="NKH104" s="85"/>
      <c r="NKI104" s="23"/>
      <c r="NKJ104" s="11"/>
      <c r="NKK104" s="49"/>
      <c r="NKL104" s="54"/>
      <c r="NKM104" s="87"/>
      <c r="NKN104" s="87"/>
      <c r="NKO104" s="75"/>
      <c r="NKP104" s="85"/>
      <c r="NKQ104" s="23"/>
      <c r="NKR104" s="11"/>
      <c r="NKS104" s="49"/>
      <c r="NKT104" s="54"/>
      <c r="NKU104" s="87"/>
      <c r="NKV104" s="87"/>
      <c r="NKW104" s="75"/>
      <c r="NKX104" s="85"/>
      <c r="NKY104" s="23"/>
      <c r="NKZ104" s="11"/>
      <c r="NLA104" s="49"/>
      <c r="NLB104" s="54"/>
      <c r="NLC104" s="87"/>
      <c r="NLD104" s="87"/>
      <c r="NLE104" s="75"/>
      <c r="NLF104" s="85"/>
      <c r="NLG104" s="23"/>
      <c r="NLH104" s="11"/>
      <c r="NLI104" s="49"/>
      <c r="NLJ104" s="54"/>
      <c r="NLK104" s="87"/>
      <c r="NLL104" s="87"/>
      <c r="NLM104" s="75"/>
      <c r="NLN104" s="85"/>
      <c r="NLO104" s="23"/>
      <c r="NLP104" s="11"/>
      <c r="NLQ104" s="49"/>
      <c r="NLR104" s="54"/>
      <c r="NLS104" s="87"/>
      <c r="NLT104" s="87"/>
      <c r="NLU104" s="75"/>
      <c r="NLV104" s="85"/>
      <c r="NLW104" s="23"/>
      <c r="NLX104" s="11"/>
      <c r="NLY104" s="49"/>
      <c r="NLZ104" s="54"/>
      <c r="NMA104" s="87"/>
      <c r="NMB104" s="87"/>
      <c r="NMC104" s="75"/>
      <c r="NMD104" s="85"/>
      <c r="NME104" s="23"/>
      <c r="NMF104" s="11"/>
      <c r="NMG104" s="49"/>
      <c r="NMH104" s="54"/>
      <c r="NMI104" s="87"/>
      <c r="NMJ104" s="87"/>
      <c r="NMK104" s="75"/>
      <c r="NML104" s="85"/>
      <c r="NMM104" s="23"/>
      <c r="NMN104" s="11"/>
      <c r="NMO104" s="49"/>
      <c r="NMP104" s="54"/>
      <c r="NMQ104" s="87"/>
      <c r="NMR104" s="87"/>
      <c r="NMS104" s="75"/>
      <c r="NMT104" s="85"/>
      <c r="NMU104" s="23"/>
      <c r="NMV104" s="11"/>
      <c r="NMW104" s="49"/>
      <c r="NMX104" s="54"/>
      <c r="NMY104" s="87"/>
      <c r="NMZ104" s="87"/>
      <c r="NNA104" s="75"/>
      <c r="NNB104" s="85"/>
      <c r="NNC104" s="23"/>
      <c r="NND104" s="11"/>
      <c r="NNE104" s="49"/>
      <c r="NNF104" s="54"/>
      <c r="NNG104" s="87"/>
      <c r="NNH104" s="87"/>
      <c r="NNI104" s="75"/>
      <c r="NNJ104" s="85"/>
      <c r="NNK104" s="23"/>
      <c r="NNL104" s="11"/>
      <c r="NNM104" s="49"/>
      <c r="NNN104" s="54"/>
      <c r="NNO104" s="87"/>
      <c r="NNP104" s="87"/>
      <c r="NNQ104" s="75"/>
      <c r="NNR104" s="85"/>
      <c r="NNS104" s="23"/>
      <c r="NNT104" s="11"/>
      <c r="NNU104" s="49"/>
      <c r="NNV104" s="54"/>
      <c r="NNW104" s="87"/>
      <c r="NNX104" s="87"/>
      <c r="NNY104" s="75"/>
      <c r="NNZ104" s="85"/>
      <c r="NOA104" s="23"/>
      <c r="NOB104" s="11"/>
      <c r="NOC104" s="49"/>
      <c r="NOD104" s="54"/>
      <c r="NOE104" s="87"/>
      <c r="NOF104" s="87"/>
      <c r="NOG104" s="75"/>
      <c r="NOH104" s="85"/>
      <c r="NOI104" s="23"/>
      <c r="NOJ104" s="11"/>
      <c r="NOK104" s="49"/>
      <c r="NOL104" s="54"/>
      <c r="NOM104" s="87"/>
      <c r="NON104" s="87"/>
      <c r="NOO104" s="75"/>
      <c r="NOP104" s="85"/>
      <c r="NOQ104" s="23"/>
      <c r="NOR104" s="11"/>
      <c r="NOS104" s="49"/>
      <c r="NOT104" s="54"/>
      <c r="NOU104" s="87"/>
      <c r="NOV104" s="87"/>
      <c r="NOW104" s="75"/>
      <c r="NOX104" s="85"/>
      <c r="NOY104" s="23"/>
      <c r="NOZ104" s="11"/>
      <c r="NPA104" s="49"/>
      <c r="NPB104" s="54"/>
      <c r="NPC104" s="87"/>
      <c r="NPD104" s="87"/>
      <c r="NPE104" s="75"/>
      <c r="NPF104" s="85"/>
      <c r="NPG104" s="23"/>
      <c r="NPH104" s="11"/>
      <c r="NPI104" s="49"/>
      <c r="NPJ104" s="54"/>
      <c r="NPK104" s="87"/>
      <c r="NPL104" s="87"/>
      <c r="NPM104" s="75"/>
      <c r="NPN104" s="85"/>
      <c r="NPO104" s="23"/>
      <c r="NPP104" s="11"/>
      <c r="NPQ104" s="49"/>
      <c r="NPR104" s="54"/>
      <c r="NPS104" s="87"/>
      <c r="NPT104" s="87"/>
      <c r="NPU104" s="75"/>
      <c r="NPV104" s="85"/>
      <c r="NPW104" s="23"/>
      <c r="NPX104" s="11"/>
      <c r="NPY104" s="49"/>
      <c r="NPZ104" s="54"/>
      <c r="NQA104" s="87"/>
      <c r="NQB104" s="87"/>
      <c r="NQC104" s="75"/>
      <c r="NQD104" s="85"/>
      <c r="NQE104" s="23"/>
      <c r="NQF104" s="11"/>
      <c r="NQG104" s="49"/>
      <c r="NQH104" s="54"/>
      <c r="NQI104" s="87"/>
      <c r="NQJ104" s="87"/>
      <c r="NQK104" s="75"/>
      <c r="NQL104" s="85"/>
      <c r="NQM104" s="23"/>
      <c r="NQN104" s="11"/>
      <c r="NQO104" s="49"/>
      <c r="NQP104" s="54"/>
      <c r="NQQ104" s="87"/>
      <c r="NQR104" s="87"/>
      <c r="NQS104" s="75"/>
      <c r="NQT104" s="85"/>
      <c r="NQU104" s="23"/>
      <c r="NQV104" s="11"/>
      <c r="NQW104" s="49"/>
      <c r="NQX104" s="54"/>
      <c r="NQY104" s="87"/>
      <c r="NQZ104" s="87"/>
      <c r="NRA104" s="75"/>
      <c r="NRB104" s="85"/>
      <c r="NRC104" s="23"/>
      <c r="NRD104" s="11"/>
      <c r="NRE104" s="49"/>
      <c r="NRF104" s="54"/>
      <c r="NRG104" s="87"/>
      <c r="NRH104" s="87"/>
      <c r="NRI104" s="75"/>
      <c r="NRJ104" s="85"/>
      <c r="NRK104" s="23"/>
      <c r="NRL104" s="11"/>
      <c r="NRM104" s="49"/>
      <c r="NRN104" s="54"/>
      <c r="NRO104" s="87"/>
      <c r="NRP104" s="87"/>
      <c r="NRQ104" s="75"/>
      <c r="NRR104" s="85"/>
      <c r="NRS104" s="23"/>
      <c r="NRT104" s="11"/>
      <c r="NRU104" s="49"/>
      <c r="NRV104" s="54"/>
      <c r="NRW104" s="87"/>
      <c r="NRX104" s="87"/>
      <c r="NRY104" s="75"/>
      <c r="NRZ104" s="85"/>
      <c r="NSA104" s="23"/>
      <c r="NSB104" s="11"/>
      <c r="NSC104" s="49"/>
      <c r="NSD104" s="54"/>
      <c r="NSE104" s="87"/>
      <c r="NSF104" s="87"/>
      <c r="NSG104" s="75"/>
      <c r="NSH104" s="85"/>
      <c r="NSI104" s="23"/>
      <c r="NSJ104" s="11"/>
      <c r="NSK104" s="49"/>
      <c r="NSL104" s="54"/>
      <c r="NSM104" s="87"/>
      <c r="NSN104" s="87"/>
      <c r="NSO104" s="75"/>
      <c r="NSP104" s="85"/>
      <c r="NSQ104" s="23"/>
      <c r="NSR104" s="11"/>
      <c r="NSS104" s="49"/>
      <c r="NST104" s="54"/>
      <c r="NSU104" s="87"/>
      <c r="NSV104" s="87"/>
      <c r="NSW104" s="75"/>
      <c r="NSX104" s="85"/>
      <c r="NSY104" s="23"/>
      <c r="NSZ104" s="11"/>
      <c r="NTA104" s="49"/>
      <c r="NTB104" s="54"/>
      <c r="NTC104" s="87"/>
      <c r="NTD104" s="87"/>
      <c r="NTE104" s="75"/>
      <c r="NTF104" s="85"/>
      <c r="NTG104" s="23"/>
      <c r="NTH104" s="11"/>
      <c r="NTI104" s="49"/>
      <c r="NTJ104" s="54"/>
      <c r="NTK104" s="87"/>
      <c r="NTL104" s="87"/>
      <c r="NTM104" s="75"/>
      <c r="NTN104" s="85"/>
      <c r="NTO104" s="23"/>
      <c r="NTP104" s="11"/>
      <c r="NTQ104" s="49"/>
      <c r="NTR104" s="54"/>
      <c r="NTS104" s="87"/>
      <c r="NTT104" s="87"/>
      <c r="NTU104" s="75"/>
      <c r="NTV104" s="85"/>
      <c r="NTW104" s="23"/>
      <c r="NTX104" s="11"/>
      <c r="NTY104" s="49"/>
      <c r="NTZ104" s="54"/>
      <c r="NUA104" s="87"/>
      <c r="NUB104" s="87"/>
      <c r="NUC104" s="75"/>
      <c r="NUD104" s="85"/>
      <c r="NUE104" s="23"/>
      <c r="NUF104" s="11"/>
      <c r="NUG104" s="49"/>
      <c r="NUH104" s="54"/>
      <c r="NUI104" s="87"/>
      <c r="NUJ104" s="87"/>
      <c r="NUK104" s="75"/>
      <c r="NUL104" s="85"/>
      <c r="NUM104" s="23"/>
      <c r="NUN104" s="11"/>
      <c r="NUO104" s="49"/>
      <c r="NUP104" s="54"/>
      <c r="NUQ104" s="87"/>
      <c r="NUR104" s="87"/>
      <c r="NUS104" s="75"/>
      <c r="NUT104" s="85"/>
      <c r="NUU104" s="23"/>
      <c r="NUV104" s="11"/>
      <c r="NUW104" s="49"/>
      <c r="NUX104" s="54"/>
      <c r="NUY104" s="87"/>
      <c r="NUZ104" s="87"/>
      <c r="NVA104" s="75"/>
      <c r="NVB104" s="85"/>
      <c r="NVC104" s="23"/>
      <c r="NVD104" s="11"/>
      <c r="NVE104" s="49"/>
      <c r="NVF104" s="54"/>
      <c r="NVG104" s="87"/>
      <c r="NVH104" s="87"/>
      <c r="NVI104" s="75"/>
      <c r="NVJ104" s="85"/>
      <c r="NVK104" s="23"/>
      <c r="NVL104" s="11"/>
      <c r="NVM104" s="49"/>
      <c r="NVN104" s="54"/>
      <c r="NVO104" s="87"/>
      <c r="NVP104" s="87"/>
      <c r="NVQ104" s="75"/>
      <c r="NVR104" s="85"/>
      <c r="NVS104" s="23"/>
      <c r="NVT104" s="11"/>
      <c r="NVU104" s="49"/>
      <c r="NVV104" s="54"/>
      <c r="NVW104" s="87"/>
      <c r="NVX104" s="87"/>
      <c r="NVY104" s="75"/>
      <c r="NVZ104" s="85"/>
      <c r="NWA104" s="23"/>
      <c r="NWB104" s="11"/>
      <c r="NWC104" s="49"/>
      <c r="NWD104" s="54"/>
      <c r="NWE104" s="87"/>
      <c r="NWF104" s="87"/>
      <c r="NWG104" s="75"/>
      <c r="NWH104" s="85"/>
      <c r="NWI104" s="23"/>
      <c r="NWJ104" s="11"/>
      <c r="NWK104" s="49"/>
      <c r="NWL104" s="54"/>
      <c r="NWM104" s="87"/>
      <c r="NWN104" s="87"/>
      <c r="NWO104" s="75"/>
      <c r="NWP104" s="85"/>
      <c r="NWQ104" s="23"/>
      <c r="NWR104" s="11"/>
      <c r="NWS104" s="49"/>
      <c r="NWT104" s="54"/>
      <c r="NWU104" s="87"/>
      <c r="NWV104" s="87"/>
      <c r="NWW104" s="75"/>
      <c r="NWX104" s="85"/>
      <c r="NWY104" s="23"/>
      <c r="NWZ104" s="11"/>
      <c r="NXA104" s="49"/>
      <c r="NXB104" s="54"/>
      <c r="NXC104" s="87"/>
      <c r="NXD104" s="87"/>
      <c r="NXE104" s="75"/>
      <c r="NXF104" s="85"/>
      <c r="NXG104" s="23"/>
      <c r="NXH104" s="11"/>
      <c r="NXI104" s="49"/>
      <c r="NXJ104" s="54"/>
      <c r="NXK104" s="87"/>
      <c r="NXL104" s="87"/>
      <c r="NXM104" s="75"/>
      <c r="NXN104" s="85"/>
      <c r="NXO104" s="23"/>
      <c r="NXP104" s="11"/>
      <c r="NXQ104" s="49"/>
      <c r="NXR104" s="54"/>
      <c r="NXS104" s="87"/>
      <c r="NXT104" s="87"/>
      <c r="NXU104" s="75"/>
      <c r="NXV104" s="85"/>
      <c r="NXW104" s="23"/>
      <c r="NXX104" s="11"/>
      <c r="NXY104" s="49"/>
      <c r="NXZ104" s="54"/>
      <c r="NYA104" s="87"/>
      <c r="NYB104" s="87"/>
      <c r="NYC104" s="75"/>
      <c r="NYD104" s="85"/>
      <c r="NYE104" s="23"/>
      <c r="NYF104" s="11"/>
      <c r="NYG104" s="49"/>
      <c r="NYH104" s="54"/>
      <c r="NYI104" s="87"/>
      <c r="NYJ104" s="87"/>
      <c r="NYK104" s="75"/>
      <c r="NYL104" s="85"/>
      <c r="NYM104" s="23"/>
      <c r="NYN104" s="11"/>
      <c r="NYO104" s="49"/>
      <c r="NYP104" s="54"/>
      <c r="NYQ104" s="87"/>
      <c r="NYR104" s="87"/>
      <c r="NYS104" s="75"/>
      <c r="NYT104" s="85"/>
      <c r="NYU104" s="23"/>
      <c r="NYV104" s="11"/>
      <c r="NYW104" s="49"/>
      <c r="NYX104" s="54"/>
      <c r="NYY104" s="87"/>
      <c r="NYZ104" s="87"/>
      <c r="NZA104" s="75"/>
      <c r="NZB104" s="85"/>
      <c r="NZC104" s="23"/>
      <c r="NZD104" s="11"/>
      <c r="NZE104" s="49"/>
      <c r="NZF104" s="54"/>
      <c r="NZG104" s="87"/>
      <c r="NZH104" s="87"/>
      <c r="NZI104" s="75"/>
      <c r="NZJ104" s="85"/>
      <c r="NZK104" s="23"/>
      <c r="NZL104" s="11"/>
      <c r="NZM104" s="49"/>
      <c r="NZN104" s="54"/>
      <c r="NZO104" s="87"/>
      <c r="NZP104" s="87"/>
      <c r="NZQ104" s="75"/>
      <c r="NZR104" s="85"/>
      <c r="NZS104" s="23"/>
      <c r="NZT104" s="11"/>
      <c r="NZU104" s="49"/>
      <c r="NZV104" s="54"/>
      <c r="NZW104" s="87"/>
      <c r="NZX104" s="87"/>
      <c r="NZY104" s="75"/>
      <c r="NZZ104" s="85"/>
      <c r="OAA104" s="23"/>
      <c r="OAB104" s="11"/>
      <c r="OAC104" s="49"/>
      <c r="OAD104" s="54"/>
      <c r="OAE104" s="87"/>
      <c r="OAF104" s="87"/>
      <c r="OAG104" s="75"/>
      <c r="OAH104" s="85"/>
      <c r="OAI104" s="23"/>
      <c r="OAJ104" s="11"/>
      <c r="OAK104" s="49"/>
      <c r="OAL104" s="54"/>
      <c r="OAM104" s="87"/>
      <c r="OAN104" s="87"/>
      <c r="OAO104" s="75"/>
      <c r="OAP104" s="85"/>
      <c r="OAQ104" s="23"/>
      <c r="OAR104" s="11"/>
      <c r="OAS104" s="49"/>
      <c r="OAT104" s="54"/>
      <c r="OAU104" s="87"/>
      <c r="OAV104" s="87"/>
      <c r="OAW104" s="75"/>
      <c r="OAX104" s="85"/>
      <c r="OAY104" s="23"/>
      <c r="OAZ104" s="11"/>
      <c r="OBA104" s="49"/>
      <c r="OBB104" s="54"/>
      <c r="OBC104" s="87"/>
      <c r="OBD104" s="87"/>
      <c r="OBE104" s="75"/>
      <c r="OBF104" s="85"/>
      <c r="OBG104" s="23"/>
      <c r="OBH104" s="11"/>
      <c r="OBI104" s="49"/>
      <c r="OBJ104" s="54"/>
      <c r="OBK104" s="87"/>
      <c r="OBL104" s="87"/>
      <c r="OBM104" s="75"/>
      <c r="OBN104" s="85"/>
      <c r="OBO104" s="23"/>
      <c r="OBP104" s="11"/>
      <c r="OBQ104" s="49"/>
      <c r="OBR104" s="54"/>
      <c r="OBS104" s="87"/>
      <c r="OBT104" s="87"/>
      <c r="OBU104" s="75"/>
      <c r="OBV104" s="85"/>
      <c r="OBW104" s="23"/>
      <c r="OBX104" s="11"/>
      <c r="OBY104" s="49"/>
      <c r="OBZ104" s="54"/>
      <c r="OCA104" s="87"/>
      <c r="OCB104" s="87"/>
      <c r="OCC104" s="75"/>
      <c r="OCD104" s="85"/>
      <c r="OCE104" s="23"/>
      <c r="OCF104" s="11"/>
      <c r="OCG104" s="49"/>
      <c r="OCH104" s="54"/>
      <c r="OCI104" s="87"/>
      <c r="OCJ104" s="87"/>
      <c r="OCK104" s="75"/>
      <c r="OCL104" s="85"/>
      <c r="OCM104" s="23"/>
      <c r="OCN104" s="11"/>
      <c r="OCO104" s="49"/>
      <c r="OCP104" s="54"/>
      <c r="OCQ104" s="87"/>
      <c r="OCR104" s="87"/>
      <c r="OCS104" s="75"/>
      <c r="OCT104" s="85"/>
      <c r="OCU104" s="23"/>
      <c r="OCV104" s="11"/>
      <c r="OCW104" s="49"/>
      <c r="OCX104" s="54"/>
      <c r="OCY104" s="87"/>
      <c r="OCZ104" s="87"/>
      <c r="ODA104" s="75"/>
      <c r="ODB104" s="85"/>
      <c r="ODC104" s="23"/>
      <c r="ODD104" s="11"/>
      <c r="ODE104" s="49"/>
      <c r="ODF104" s="54"/>
      <c r="ODG104" s="87"/>
      <c r="ODH104" s="87"/>
      <c r="ODI104" s="75"/>
      <c r="ODJ104" s="85"/>
      <c r="ODK104" s="23"/>
      <c r="ODL104" s="11"/>
      <c r="ODM104" s="49"/>
      <c r="ODN104" s="54"/>
      <c r="ODO104" s="87"/>
      <c r="ODP104" s="87"/>
      <c r="ODQ104" s="75"/>
      <c r="ODR104" s="85"/>
      <c r="ODS104" s="23"/>
      <c r="ODT104" s="11"/>
      <c r="ODU104" s="49"/>
      <c r="ODV104" s="54"/>
      <c r="ODW104" s="87"/>
      <c r="ODX104" s="87"/>
      <c r="ODY104" s="75"/>
      <c r="ODZ104" s="85"/>
      <c r="OEA104" s="23"/>
      <c r="OEB104" s="11"/>
      <c r="OEC104" s="49"/>
      <c r="OED104" s="54"/>
      <c r="OEE104" s="87"/>
      <c r="OEF104" s="87"/>
      <c r="OEG104" s="75"/>
      <c r="OEH104" s="85"/>
      <c r="OEI104" s="23"/>
      <c r="OEJ104" s="11"/>
      <c r="OEK104" s="49"/>
      <c r="OEL104" s="54"/>
      <c r="OEM104" s="87"/>
      <c r="OEN104" s="87"/>
      <c r="OEO104" s="75"/>
      <c r="OEP104" s="85"/>
      <c r="OEQ104" s="23"/>
      <c r="OER104" s="11"/>
      <c r="OES104" s="49"/>
      <c r="OET104" s="54"/>
      <c r="OEU104" s="87"/>
      <c r="OEV104" s="87"/>
      <c r="OEW104" s="75"/>
      <c r="OEX104" s="85"/>
      <c r="OEY104" s="23"/>
      <c r="OEZ104" s="11"/>
      <c r="OFA104" s="49"/>
      <c r="OFB104" s="54"/>
      <c r="OFC104" s="87"/>
      <c r="OFD104" s="87"/>
      <c r="OFE104" s="75"/>
      <c r="OFF104" s="85"/>
      <c r="OFG104" s="23"/>
      <c r="OFH104" s="11"/>
      <c r="OFI104" s="49"/>
      <c r="OFJ104" s="54"/>
      <c r="OFK104" s="87"/>
      <c r="OFL104" s="87"/>
      <c r="OFM104" s="75"/>
      <c r="OFN104" s="85"/>
      <c r="OFO104" s="23"/>
      <c r="OFP104" s="11"/>
      <c r="OFQ104" s="49"/>
      <c r="OFR104" s="54"/>
      <c r="OFS104" s="87"/>
      <c r="OFT104" s="87"/>
      <c r="OFU104" s="75"/>
      <c r="OFV104" s="85"/>
      <c r="OFW104" s="23"/>
      <c r="OFX104" s="11"/>
      <c r="OFY104" s="49"/>
      <c r="OFZ104" s="54"/>
      <c r="OGA104" s="87"/>
      <c r="OGB104" s="87"/>
      <c r="OGC104" s="75"/>
      <c r="OGD104" s="85"/>
      <c r="OGE104" s="23"/>
      <c r="OGF104" s="11"/>
      <c r="OGG104" s="49"/>
      <c r="OGH104" s="54"/>
      <c r="OGI104" s="87"/>
      <c r="OGJ104" s="87"/>
      <c r="OGK104" s="75"/>
      <c r="OGL104" s="85"/>
      <c r="OGM104" s="23"/>
      <c r="OGN104" s="11"/>
      <c r="OGO104" s="49"/>
      <c r="OGP104" s="54"/>
      <c r="OGQ104" s="87"/>
      <c r="OGR104" s="87"/>
      <c r="OGS104" s="75"/>
      <c r="OGT104" s="85"/>
      <c r="OGU104" s="23"/>
      <c r="OGV104" s="11"/>
      <c r="OGW104" s="49"/>
      <c r="OGX104" s="54"/>
      <c r="OGY104" s="87"/>
      <c r="OGZ104" s="87"/>
      <c r="OHA104" s="75"/>
      <c r="OHB104" s="85"/>
      <c r="OHC104" s="23"/>
      <c r="OHD104" s="11"/>
      <c r="OHE104" s="49"/>
      <c r="OHF104" s="54"/>
      <c r="OHG104" s="87"/>
      <c r="OHH104" s="87"/>
      <c r="OHI104" s="75"/>
      <c r="OHJ104" s="85"/>
      <c r="OHK104" s="23"/>
      <c r="OHL104" s="11"/>
      <c r="OHM104" s="49"/>
      <c r="OHN104" s="54"/>
      <c r="OHO104" s="87"/>
      <c r="OHP104" s="87"/>
      <c r="OHQ104" s="75"/>
      <c r="OHR104" s="85"/>
      <c r="OHS104" s="23"/>
      <c r="OHT104" s="11"/>
      <c r="OHU104" s="49"/>
      <c r="OHV104" s="54"/>
      <c r="OHW104" s="87"/>
      <c r="OHX104" s="87"/>
      <c r="OHY104" s="75"/>
      <c r="OHZ104" s="85"/>
      <c r="OIA104" s="23"/>
      <c r="OIB104" s="11"/>
      <c r="OIC104" s="49"/>
      <c r="OID104" s="54"/>
      <c r="OIE104" s="87"/>
      <c r="OIF104" s="87"/>
      <c r="OIG104" s="75"/>
      <c r="OIH104" s="85"/>
      <c r="OII104" s="23"/>
      <c r="OIJ104" s="11"/>
      <c r="OIK104" s="49"/>
      <c r="OIL104" s="54"/>
      <c r="OIM104" s="87"/>
      <c r="OIN104" s="87"/>
      <c r="OIO104" s="75"/>
      <c r="OIP104" s="85"/>
      <c r="OIQ104" s="23"/>
      <c r="OIR104" s="11"/>
      <c r="OIS104" s="49"/>
      <c r="OIT104" s="54"/>
      <c r="OIU104" s="87"/>
      <c r="OIV104" s="87"/>
      <c r="OIW104" s="75"/>
      <c r="OIX104" s="85"/>
      <c r="OIY104" s="23"/>
      <c r="OIZ104" s="11"/>
      <c r="OJA104" s="49"/>
      <c r="OJB104" s="54"/>
      <c r="OJC104" s="87"/>
      <c r="OJD104" s="87"/>
      <c r="OJE104" s="75"/>
      <c r="OJF104" s="85"/>
      <c r="OJG104" s="23"/>
      <c r="OJH104" s="11"/>
      <c r="OJI104" s="49"/>
      <c r="OJJ104" s="54"/>
      <c r="OJK104" s="87"/>
      <c r="OJL104" s="87"/>
      <c r="OJM104" s="75"/>
      <c r="OJN104" s="85"/>
      <c r="OJO104" s="23"/>
      <c r="OJP104" s="11"/>
      <c r="OJQ104" s="49"/>
      <c r="OJR104" s="54"/>
      <c r="OJS104" s="87"/>
      <c r="OJT104" s="87"/>
      <c r="OJU104" s="75"/>
      <c r="OJV104" s="85"/>
      <c r="OJW104" s="23"/>
      <c r="OJX104" s="11"/>
      <c r="OJY104" s="49"/>
      <c r="OJZ104" s="54"/>
      <c r="OKA104" s="87"/>
      <c r="OKB104" s="87"/>
      <c r="OKC104" s="75"/>
      <c r="OKD104" s="85"/>
      <c r="OKE104" s="23"/>
      <c r="OKF104" s="11"/>
      <c r="OKG104" s="49"/>
      <c r="OKH104" s="54"/>
      <c r="OKI104" s="87"/>
      <c r="OKJ104" s="87"/>
      <c r="OKK104" s="75"/>
      <c r="OKL104" s="85"/>
      <c r="OKM104" s="23"/>
      <c r="OKN104" s="11"/>
      <c r="OKO104" s="49"/>
      <c r="OKP104" s="54"/>
      <c r="OKQ104" s="87"/>
      <c r="OKR104" s="87"/>
      <c r="OKS104" s="75"/>
      <c r="OKT104" s="85"/>
      <c r="OKU104" s="23"/>
      <c r="OKV104" s="11"/>
      <c r="OKW104" s="49"/>
      <c r="OKX104" s="54"/>
      <c r="OKY104" s="87"/>
      <c r="OKZ104" s="87"/>
      <c r="OLA104" s="75"/>
      <c r="OLB104" s="85"/>
      <c r="OLC104" s="23"/>
      <c r="OLD104" s="11"/>
      <c r="OLE104" s="49"/>
      <c r="OLF104" s="54"/>
      <c r="OLG104" s="87"/>
      <c r="OLH104" s="87"/>
      <c r="OLI104" s="75"/>
      <c r="OLJ104" s="85"/>
      <c r="OLK104" s="23"/>
      <c r="OLL104" s="11"/>
      <c r="OLM104" s="49"/>
      <c r="OLN104" s="54"/>
      <c r="OLO104" s="87"/>
      <c r="OLP104" s="87"/>
      <c r="OLQ104" s="75"/>
      <c r="OLR104" s="85"/>
      <c r="OLS104" s="23"/>
      <c r="OLT104" s="11"/>
      <c r="OLU104" s="49"/>
      <c r="OLV104" s="54"/>
      <c r="OLW104" s="87"/>
      <c r="OLX104" s="87"/>
      <c r="OLY104" s="75"/>
      <c r="OLZ104" s="85"/>
      <c r="OMA104" s="23"/>
      <c r="OMB104" s="11"/>
      <c r="OMC104" s="49"/>
      <c r="OMD104" s="54"/>
      <c r="OME104" s="87"/>
      <c r="OMF104" s="87"/>
      <c r="OMG104" s="75"/>
      <c r="OMH104" s="85"/>
      <c r="OMI104" s="23"/>
      <c r="OMJ104" s="11"/>
      <c r="OMK104" s="49"/>
      <c r="OML104" s="54"/>
      <c r="OMM104" s="87"/>
      <c r="OMN104" s="87"/>
      <c r="OMO104" s="75"/>
      <c r="OMP104" s="85"/>
      <c r="OMQ104" s="23"/>
      <c r="OMR104" s="11"/>
      <c r="OMS104" s="49"/>
      <c r="OMT104" s="54"/>
      <c r="OMU104" s="87"/>
      <c r="OMV104" s="87"/>
      <c r="OMW104" s="75"/>
      <c r="OMX104" s="85"/>
      <c r="OMY104" s="23"/>
      <c r="OMZ104" s="11"/>
      <c r="ONA104" s="49"/>
      <c r="ONB104" s="54"/>
      <c r="ONC104" s="87"/>
      <c r="OND104" s="87"/>
      <c r="ONE104" s="75"/>
      <c r="ONF104" s="85"/>
      <c r="ONG104" s="23"/>
      <c r="ONH104" s="11"/>
      <c r="ONI104" s="49"/>
      <c r="ONJ104" s="54"/>
      <c r="ONK104" s="87"/>
      <c r="ONL104" s="87"/>
      <c r="ONM104" s="75"/>
      <c r="ONN104" s="85"/>
      <c r="ONO104" s="23"/>
      <c r="ONP104" s="11"/>
      <c r="ONQ104" s="49"/>
      <c r="ONR104" s="54"/>
      <c r="ONS104" s="87"/>
      <c r="ONT104" s="87"/>
      <c r="ONU104" s="75"/>
      <c r="ONV104" s="85"/>
      <c r="ONW104" s="23"/>
      <c r="ONX104" s="11"/>
      <c r="ONY104" s="49"/>
      <c r="ONZ104" s="54"/>
      <c r="OOA104" s="87"/>
      <c r="OOB104" s="87"/>
      <c r="OOC104" s="75"/>
      <c r="OOD104" s="85"/>
      <c r="OOE104" s="23"/>
      <c r="OOF104" s="11"/>
      <c r="OOG104" s="49"/>
      <c r="OOH104" s="54"/>
      <c r="OOI104" s="87"/>
      <c r="OOJ104" s="87"/>
      <c r="OOK104" s="75"/>
      <c r="OOL104" s="85"/>
      <c r="OOM104" s="23"/>
      <c r="OON104" s="11"/>
      <c r="OOO104" s="49"/>
      <c r="OOP104" s="54"/>
      <c r="OOQ104" s="87"/>
      <c r="OOR104" s="87"/>
      <c r="OOS104" s="75"/>
      <c r="OOT104" s="85"/>
      <c r="OOU104" s="23"/>
      <c r="OOV104" s="11"/>
      <c r="OOW104" s="49"/>
      <c r="OOX104" s="54"/>
      <c r="OOY104" s="87"/>
      <c r="OOZ104" s="87"/>
      <c r="OPA104" s="75"/>
      <c r="OPB104" s="85"/>
      <c r="OPC104" s="23"/>
      <c r="OPD104" s="11"/>
      <c r="OPE104" s="49"/>
      <c r="OPF104" s="54"/>
      <c r="OPG104" s="87"/>
      <c r="OPH104" s="87"/>
      <c r="OPI104" s="75"/>
      <c r="OPJ104" s="85"/>
      <c r="OPK104" s="23"/>
      <c r="OPL104" s="11"/>
      <c r="OPM104" s="49"/>
      <c r="OPN104" s="54"/>
      <c r="OPO104" s="87"/>
      <c r="OPP104" s="87"/>
      <c r="OPQ104" s="75"/>
      <c r="OPR104" s="85"/>
      <c r="OPS104" s="23"/>
      <c r="OPT104" s="11"/>
      <c r="OPU104" s="49"/>
      <c r="OPV104" s="54"/>
      <c r="OPW104" s="87"/>
      <c r="OPX104" s="87"/>
      <c r="OPY104" s="75"/>
      <c r="OPZ104" s="85"/>
      <c r="OQA104" s="23"/>
      <c r="OQB104" s="11"/>
      <c r="OQC104" s="49"/>
      <c r="OQD104" s="54"/>
      <c r="OQE104" s="87"/>
      <c r="OQF104" s="87"/>
      <c r="OQG104" s="75"/>
      <c r="OQH104" s="85"/>
      <c r="OQI104" s="23"/>
      <c r="OQJ104" s="11"/>
      <c r="OQK104" s="49"/>
      <c r="OQL104" s="54"/>
      <c r="OQM104" s="87"/>
      <c r="OQN104" s="87"/>
      <c r="OQO104" s="75"/>
      <c r="OQP104" s="85"/>
      <c r="OQQ104" s="23"/>
      <c r="OQR104" s="11"/>
      <c r="OQS104" s="49"/>
      <c r="OQT104" s="54"/>
      <c r="OQU104" s="87"/>
      <c r="OQV104" s="87"/>
      <c r="OQW104" s="75"/>
      <c r="OQX104" s="85"/>
      <c r="OQY104" s="23"/>
      <c r="OQZ104" s="11"/>
      <c r="ORA104" s="49"/>
      <c r="ORB104" s="54"/>
      <c r="ORC104" s="87"/>
      <c r="ORD104" s="87"/>
      <c r="ORE104" s="75"/>
      <c r="ORF104" s="85"/>
      <c r="ORG104" s="23"/>
      <c r="ORH104" s="11"/>
      <c r="ORI104" s="49"/>
      <c r="ORJ104" s="54"/>
      <c r="ORK104" s="87"/>
      <c r="ORL104" s="87"/>
      <c r="ORM104" s="75"/>
      <c r="ORN104" s="85"/>
      <c r="ORO104" s="23"/>
      <c r="ORP104" s="11"/>
      <c r="ORQ104" s="49"/>
      <c r="ORR104" s="54"/>
      <c r="ORS104" s="87"/>
      <c r="ORT104" s="87"/>
      <c r="ORU104" s="75"/>
      <c r="ORV104" s="85"/>
      <c r="ORW104" s="23"/>
      <c r="ORX104" s="11"/>
      <c r="ORY104" s="49"/>
      <c r="ORZ104" s="54"/>
      <c r="OSA104" s="87"/>
      <c r="OSB104" s="87"/>
      <c r="OSC104" s="75"/>
      <c r="OSD104" s="85"/>
      <c r="OSE104" s="23"/>
      <c r="OSF104" s="11"/>
      <c r="OSG104" s="49"/>
      <c r="OSH104" s="54"/>
      <c r="OSI104" s="87"/>
      <c r="OSJ104" s="87"/>
      <c r="OSK104" s="75"/>
      <c r="OSL104" s="85"/>
      <c r="OSM104" s="23"/>
      <c r="OSN104" s="11"/>
      <c r="OSO104" s="49"/>
      <c r="OSP104" s="54"/>
      <c r="OSQ104" s="87"/>
      <c r="OSR104" s="87"/>
      <c r="OSS104" s="75"/>
      <c r="OST104" s="85"/>
      <c r="OSU104" s="23"/>
      <c r="OSV104" s="11"/>
      <c r="OSW104" s="49"/>
      <c r="OSX104" s="54"/>
      <c r="OSY104" s="87"/>
      <c r="OSZ104" s="87"/>
      <c r="OTA104" s="75"/>
      <c r="OTB104" s="85"/>
      <c r="OTC104" s="23"/>
      <c r="OTD104" s="11"/>
      <c r="OTE104" s="49"/>
      <c r="OTF104" s="54"/>
      <c r="OTG104" s="87"/>
      <c r="OTH104" s="87"/>
      <c r="OTI104" s="75"/>
      <c r="OTJ104" s="85"/>
      <c r="OTK104" s="23"/>
      <c r="OTL104" s="11"/>
      <c r="OTM104" s="49"/>
      <c r="OTN104" s="54"/>
      <c r="OTO104" s="87"/>
      <c r="OTP104" s="87"/>
      <c r="OTQ104" s="75"/>
      <c r="OTR104" s="85"/>
      <c r="OTS104" s="23"/>
      <c r="OTT104" s="11"/>
      <c r="OTU104" s="49"/>
      <c r="OTV104" s="54"/>
      <c r="OTW104" s="87"/>
      <c r="OTX104" s="87"/>
      <c r="OTY104" s="75"/>
      <c r="OTZ104" s="85"/>
      <c r="OUA104" s="23"/>
      <c r="OUB104" s="11"/>
      <c r="OUC104" s="49"/>
      <c r="OUD104" s="54"/>
      <c r="OUE104" s="87"/>
      <c r="OUF104" s="87"/>
      <c r="OUG104" s="75"/>
      <c r="OUH104" s="85"/>
      <c r="OUI104" s="23"/>
      <c r="OUJ104" s="11"/>
      <c r="OUK104" s="49"/>
      <c r="OUL104" s="54"/>
      <c r="OUM104" s="87"/>
      <c r="OUN104" s="87"/>
      <c r="OUO104" s="75"/>
      <c r="OUP104" s="85"/>
      <c r="OUQ104" s="23"/>
      <c r="OUR104" s="11"/>
      <c r="OUS104" s="49"/>
      <c r="OUT104" s="54"/>
      <c r="OUU104" s="87"/>
      <c r="OUV104" s="87"/>
      <c r="OUW104" s="75"/>
      <c r="OUX104" s="85"/>
      <c r="OUY104" s="23"/>
      <c r="OUZ104" s="11"/>
      <c r="OVA104" s="49"/>
      <c r="OVB104" s="54"/>
      <c r="OVC104" s="87"/>
      <c r="OVD104" s="87"/>
      <c r="OVE104" s="75"/>
      <c r="OVF104" s="85"/>
      <c r="OVG104" s="23"/>
      <c r="OVH104" s="11"/>
      <c r="OVI104" s="49"/>
      <c r="OVJ104" s="54"/>
      <c r="OVK104" s="87"/>
      <c r="OVL104" s="87"/>
      <c r="OVM104" s="75"/>
      <c r="OVN104" s="85"/>
      <c r="OVO104" s="23"/>
      <c r="OVP104" s="11"/>
      <c r="OVQ104" s="49"/>
      <c r="OVR104" s="54"/>
      <c r="OVS104" s="87"/>
      <c r="OVT104" s="87"/>
      <c r="OVU104" s="75"/>
      <c r="OVV104" s="85"/>
      <c r="OVW104" s="23"/>
      <c r="OVX104" s="11"/>
      <c r="OVY104" s="49"/>
      <c r="OVZ104" s="54"/>
      <c r="OWA104" s="87"/>
      <c r="OWB104" s="87"/>
      <c r="OWC104" s="75"/>
      <c r="OWD104" s="85"/>
      <c r="OWE104" s="23"/>
      <c r="OWF104" s="11"/>
      <c r="OWG104" s="49"/>
      <c r="OWH104" s="54"/>
      <c r="OWI104" s="87"/>
      <c r="OWJ104" s="87"/>
      <c r="OWK104" s="75"/>
      <c r="OWL104" s="85"/>
      <c r="OWM104" s="23"/>
      <c r="OWN104" s="11"/>
      <c r="OWO104" s="49"/>
      <c r="OWP104" s="54"/>
      <c r="OWQ104" s="87"/>
      <c r="OWR104" s="87"/>
      <c r="OWS104" s="75"/>
      <c r="OWT104" s="85"/>
      <c r="OWU104" s="23"/>
      <c r="OWV104" s="11"/>
      <c r="OWW104" s="49"/>
      <c r="OWX104" s="54"/>
      <c r="OWY104" s="87"/>
      <c r="OWZ104" s="87"/>
      <c r="OXA104" s="75"/>
      <c r="OXB104" s="85"/>
      <c r="OXC104" s="23"/>
      <c r="OXD104" s="11"/>
      <c r="OXE104" s="49"/>
      <c r="OXF104" s="54"/>
      <c r="OXG104" s="87"/>
      <c r="OXH104" s="87"/>
      <c r="OXI104" s="75"/>
      <c r="OXJ104" s="85"/>
      <c r="OXK104" s="23"/>
      <c r="OXL104" s="11"/>
      <c r="OXM104" s="49"/>
      <c r="OXN104" s="54"/>
      <c r="OXO104" s="87"/>
      <c r="OXP104" s="87"/>
      <c r="OXQ104" s="75"/>
      <c r="OXR104" s="85"/>
      <c r="OXS104" s="23"/>
      <c r="OXT104" s="11"/>
      <c r="OXU104" s="49"/>
      <c r="OXV104" s="54"/>
      <c r="OXW104" s="87"/>
      <c r="OXX104" s="87"/>
      <c r="OXY104" s="75"/>
      <c r="OXZ104" s="85"/>
      <c r="OYA104" s="23"/>
      <c r="OYB104" s="11"/>
      <c r="OYC104" s="49"/>
      <c r="OYD104" s="54"/>
      <c r="OYE104" s="87"/>
      <c r="OYF104" s="87"/>
      <c r="OYG104" s="75"/>
      <c r="OYH104" s="85"/>
      <c r="OYI104" s="23"/>
      <c r="OYJ104" s="11"/>
      <c r="OYK104" s="49"/>
      <c r="OYL104" s="54"/>
      <c r="OYM104" s="87"/>
      <c r="OYN104" s="87"/>
      <c r="OYO104" s="75"/>
      <c r="OYP104" s="85"/>
      <c r="OYQ104" s="23"/>
      <c r="OYR104" s="11"/>
      <c r="OYS104" s="49"/>
      <c r="OYT104" s="54"/>
      <c r="OYU104" s="87"/>
      <c r="OYV104" s="87"/>
      <c r="OYW104" s="75"/>
      <c r="OYX104" s="85"/>
      <c r="OYY104" s="23"/>
      <c r="OYZ104" s="11"/>
      <c r="OZA104" s="49"/>
      <c r="OZB104" s="54"/>
      <c r="OZC104" s="87"/>
      <c r="OZD104" s="87"/>
      <c r="OZE104" s="75"/>
      <c r="OZF104" s="85"/>
      <c r="OZG104" s="23"/>
      <c r="OZH104" s="11"/>
      <c r="OZI104" s="49"/>
      <c r="OZJ104" s="54"/>
      <c r="OZK104" s="87"/>
      <c r="OZL104" s="87"/>
      <c r="OZM104" s="75"/>
      <c r="OZN104" s="85"/>
      <c r="OZO104" s="23"/>
      <c r="OZP104" s="11"/>
      <c r="OZQ104" s="49"/>
      <c r="OZR104" s="54"/>
      <c r="OZS104" s="87"/>
      <c r="OZT104" s="87"/>
      <c r="OZU104" s="75"/>
      <c r="OZV104" s="85"/>
      <c r="OZW104" s="23"/>
      <c r="OZX104" s="11"/>
      <c r="OZY104" s="49"/>
      <c r="OZZ104" s="54"/>
      <c r="PAA104" s="87"/>
      <c r="PAB104" s="87"/>
      <c r="PAC104" s="75"/>
      <c r="PAD104" s="85"/>
      <c r="PAE104" s="23"/>
      <c r="PAF104" s="11"/>
      <c r="PAG104" s="49"/>
      <c r="PAH104" s="54"/>
      <c r="PAI104" s="87"/>
      <c r="PAJ104" s="87"/>
      <c r="PAK104" s="75"/>
      <c r="PAL104" s="85"/>
      <c r="PAM104" s="23"/>
      <c r="PAN104" s="11"/>
      <c r="PAO104" s="49"/>
      <c r="PAP104" s="54"/>
      <c r="PAQ104" s="87"/>
      <c r="PAR104" s="87"/>
      <c r="PAS104" s="75"/>
      <c r="PAT104" s="85"/>
      <c r="PAU104" s="23"/>
      <c r="PAV104" s="11"/>
      <c r="PAW104" s="49"/>
      <c r="PAX104" s="54"/>
      <c r="PAY104" s="87"/>
      <c r="PAZ104" s="87"/>
      <c r="PBA104" s="75"/>
      <c r="PBB104" s="85"/>
      <c r="PBC104" s="23"/>
      <c r="PBD104" s="11"/>
      <c r="PBE104" s="49"/>
      <c r="PBF104" s="54"/>
      <c r="PBG104" s="87"/>
      <c r="PBH104" s="87"/>
      <c r="PBI104" s="75"/>
      <c r="PBJ104" s="85"/>
      <c r="PBK104" s="23"/>
      <c r="PBL104" s="11"/>
      <c r="PBM104" s="49"/>
      <c r="PBN104" s="54"/>
      <c r="PBO104" s="87"/>
      <c r="PBP104" s="87"/>
      <c r="PBQ104" s="75"/>
      <c r="PBR104" s="85"/>
      <c r="PBS104" s="23"/>
      <c r="PBT104" s="11"/>
      <c r="PBU104" s="49"/>
      <c r="PBV104" s="54"/>
      <c r="PBW104" s="87"/>
      <c r="PBX104" s="87"/>
      <c r="PBY104" s="75"/>
      <c r="PBZ104" s="85"/>
      <c r="PCA104" s="23"/>
      <c r="PCB104" s="11"/>
      <c r="PCC104" s="49"/>
      <c r="PCD104" s="54"/>
      <c r="PCE104" s="87"/>
      <c r="PCF104" s="87"/>
      <c r="PCG104" s="75"/>
      <c r="PCH104" s="85"/>
      <c r="PCI104" s="23"/>
      <c r="PCJ104" s="11"/>
      <c r="PCK104" s="49"/>
      <c r="PCL104" s="54"/>
      <c r="PCM104" s="87"/>
      <c r="PCN104" s="87"/>
      <c r="PCO104" s="75"/>
      <c r="PCP104" s="85"/>
      <c r="PCQ104" s="23"/>
      <c r="PCR104" s="11"/>
      <c r="PCS104" s="49"/>
      <c r="PCT104" s="54"/>
      <c r="PCU104" s="87"/>
      <c r="PCV104" s="87"/>
      <c r="PCW104" s="75"/>
      <c r="PCX104" s="85"/>
      <c r="PCY104" s="23"/>
      <c r="PCZ104" s="11"/>
      <c r="PDA104" s="49"/>
      <c r="PDB104" s="54"/>
      <c r="PDC104" s="87"/>
      <c r="PDD104" s="87"/>
      <c r="PDE104" s="75"/>
      <c r="PDF104" s="85"/>
      <c r="PDG104" s="23"/>
      <c r="PDH104" s="11"/>
      <c r="PDI104" s="49"/>
      <c r="PDJ104" s="54"/>
      <c r="PDK104" s="87"/>
      <c r="PDL104" s="87"/>
      <c r="PDM104" s="75"/>
      <c r="PDN104" s="85"/>
      <c r="PDO104" s="23"/>
      <c r="PDP104" s="11"/>
      <c r="PDQ104" s="49"/>
      <c r="PDR104" s="54"/>
      <c r="PDS104" s="87"/>
      <c r="PDT104" s="87"/>
      <c r="PDU104" s="75"/>
      <c r="PDV104" s="85"/>
      <c r="PDW104" s="23"/>
      <c r="PDX104" s="11"/>
      <c r="PDY104" s="49"/>
      <c r="PDZ104" s="54"/>
      <c r="PEA104" s="87"/>
      <c r="PEB104" s="87"/>
      <c r="PEC104" s="75"/>
      <c r="PED104" s="85"/>
      <c r="PEE104" s="23"/>
      <c r="PEF104" s="11"/>
      <c r="PEG104" s="49"/>
      <c r="PEH104" s="54"/>
      <c r="PEI104" s="87"/>
      <c r="PEJ104" s="87"/>
      <c r="PEK104" s="75"/>
      <c r="PEL104" s="85"/>
      <c r="PEM104" s="23"/>
      <c r="PEN104" s="11"/>
      <c r="PEO104" s="49"/>
      <c r="PEP104" s="54"/>
      <c r="PEQ104" s="87"/>
      <c r="PER104" s="87"/>
      <c r="PES104" s="75"/>
      <c r="PET104" s="85"/>
      <c r="PEU104" s="23"/>
      <c r="PEV104" s="11"/>
      <c r="PEW104" s="49"/>
      <c r="PEX104" s="54"/>
      <c r="PEY104" s="87"/>
      <c r="PEZ104" s="87"/>
      <c r="PFA104" s="75"/>
      <c r="PFB104" s="85"/>
      <c r="PFC104" s="23"/>
      <c r="PFD104" s="11"/>
      <c r="PFE104" s="49"/>
      <c r="PFF104" s="54"/>
      <c r="PFG104" s="87"/>
      <c r="PFH104" s="87"/>
      <c r="PFI104" s="75"/>
      <c r="PFJ104" s="85"/>
      <c r="PFK104" s="23"/>
      <c r="PFL104" s="11"/>
      <c r="PFM104" s="49"/>
      <c r="PFN104" s="54"/>
      <c r="PFO104" s="87"/>
      <c r="PFP104" s="87"/>
      <c r="PFQ104" s="75"/>
      <c r="PFR104" s="85"/>
      <c r="PFS104" s="23"/>
      <c r="PFT104" s="11"/>
      <c r="PFU104" s="49"/>
      <c r="PFV104" s="54"/>
      <c r="PFW104" s="87"/>
      <c r="PFX104" s="87"/>
      <c r="PFY104" s="75"/>
      <c r="PFZ104" s="85"/>
      <c r="PGA104" s="23"/>
      <c r="PGB104" s="11"/>
      <c r="PGC104" s="49"/>
      <c r="PGD104" s="54"/>
      <c r="PGE104" s="87"/>
      <c r="PGF104" s="87"/>
      <c r="PGG104" s="75"/>
      <c r="PGH104" s="85"/>
      <c r="PGI104" s="23"/>
      <c r="PGJ104" s="11"/>
      <c r="PGK104" s="49"/>
      <c r="PGL104" s="54"/>
      <c r="PGM104" s="87"/>
      <c r="PGN104" s="87"/>
      <c r="PGO104" s="75"/>
      <c r="PGP104" s="85"/>
      <c r="PGQ104" s="23"/>
      <c r="PGR104" s="11"/>
      <c r="PGS104" s="49"/>
      <c r="PGT104" s="54"/>
      <c r="PGU104" s="87"/>
      <c r="PGV104" s="87"/>
      <c r="PGW104" s="75"/>
      <c r="PGX104" s="85"/>
      <c r="PGY104" s="23"/>
      <c r="PGZ104" s="11"/>
      <c r="PHA104" s="49"/>
      <c r="PHB104" s="54"/>
      <c r="PHC104" s="87"/>
      <c r="PHD104" s="87"/>
      <c r="PHE104" s="75"/>
      <c r="PHF104" s="85"/>
      <c r="PHG104" s="23"/>
      <c r="PHH104" s="11"/>
      <c r="PHI104" s="49"/>
      <c r="PHJ104" s="54"/>
      <c r="PHK104" s="87"/>
      <c r="PHL104" s="87"/>
      <c r="PHM104" s="75"/>
      <c r="PHN104" s="85"/>
      <c r="PHO104" s="23"/>
      <c r="PHP104" s="11"/>
      <c r="PHQ104" s="49"/>
      <c r="PHR104" s="54"/>
      <c r="PHS104" s="87"/>
      <c r="PHT104" s="87"/>
      <c r="PHU104" s="75"/>
      <c r="PHV104" s="85"/>
      <c r="PHW104" s="23"/>
      <c r="PHX104" s="11"/>
      <c r="PHY104" s="49"/>
      <c r="PHZ104" s="54"/>
      <c r="PIA104" s="87"/>
      <c r="PIB104" s="87"/>
      <c r="PIC104" s="75"/>
      <c r="PID104" s="85"/>
      <c r="PIE104" s="23"/>
      <c r="PIF104" s="11"/>
      <c r="PIG104" s="49"/>
      <c r="PIH104" s="54"/>
      <c r="PII104" s="87"/>
      <c r="PIJ104" s="87"/>
      <c r="PIK104" s="75"/>
      <c r="PIL104" s="85"/>
      <c r="PIM104" s="23"/>
      <c r="PIN104" s="11"/>
      <c r="PIO104" s="49"/>
      <c r="PIP104" s="54"/>
      <c r="PIQ104" s="87"/>
      <c r="PIR104" s="87"/>
      <c r="PIS104" s="75"/>
      <c r="PIT104" s="85"/>
      <c r="PIU104" s="23"/>
      <c r="PIV104" s="11"/>
      <c r="PIW104" s="49"/>
      <c r="PIX104" s="54"/>
      <c r="PIY104" s="87"/>
      <c r="PIZ104" s="87"/>
      <c r="PJA104" s="75"/>
      <c r="PJB104" s="85"/>
      <c r="PJC104" s="23"/>
      <c r="PJD104" s="11"/>
      <c r="PJE104" s="49"/>
      <c r="PJF104" s="54"/>
      <c r="PJG104" s="87"/>
      <c r="PJH104" s="87"/>
      <c r="PJI104" s="75"/>
      <c r="PJJ104" s="85"/>
      <c r="PJK104" s="23"/>
      <c r="PJL104" s="11"/>
      <c r="PJM104" s="49"/>
      <c r="PJN104" s="54"/>
      <c r="PJO104" s="87"/>
      <c r="PJP104" s="87"/>
      <c r="PJQ104" s="75"/>
      <c r="PJR104" s="85"/>
      <c r="PJS104" s="23"/>
      <c r="PJT104" s="11"/>
      <c r="PJU104" s="49"/>
      <c r="PJV104" s="54"/>
      <c r="PJW104" s="87"/>
      <c r="PJX104" s="87"/>
      <c r="PJY104" s="75"/>
      <c r="PJZ104" s="85"/>
      <c r="PKA104" s="23"/>
      <c r="PKB104" s="11"/>
      <c r="PKC104" s="49"/>
      <c r="PKD104" s="54"/>
      <c r="PKE104" s="87"/>
      <c r="PKF104" s="87"/>
      <c r="PKG104" s="75"/>
      <c r="PKH104" s="85"/>
      <c r="PKI104" s="23"/>
      <c r="PKJ104" s="11"/>
      <c r="PKK104" s="49"/>
      <c r="PKL104" s="54"/>
      <c r="PKM104" s="87"/>
      <c r="PKN104" s="87"/>
      <c r="PKO104" s="75"/>
      <c r="PKP104" s="85"/>
      <c r="PKQ104" s="23"/>
      <c r="PKR104" s="11"/>
      <c r="PKS104" s="49"/>
      <c r="PKT104" s="54"/>
      <c r="PKU104" s="87"/>
      <c r="PKV104" s="87"/>
      <c r="PKW104" s="75"/>
      <c r="PKX104" s="85"/>
      <c r="PKY104" s="23"/>
      <c r="PKZ104" s="11"/>
      <c r="PLA104" s="49"/>
      <c r="PLB104" s="54"/>
      <c r="PLC104" s="87"/>
      <c r="PLD104" s="87"/>
      <c r="PLE104" s="75"/>
      <c r="PLF104" s="85"/>
      <c r="PLG104" s="23"/>
      <c r="PLH104" s="11"/>
      <c r="PLI104" s="49"/>
      <c r="PLJ104" s="54"/>
      <c r="PLK104" s="87"/>
      <c r="PLL104" s="87"/>
      <c r="PLM104" s="75"/>
      <c r="PLN104" s="85"/>
      <c r="PLO104" s="23"/>
      <c r="PLP104" s="11"/>
      <c r="PLQ104" s="49"/>
      <c r="PLR104" s="54"/>
      <c r="PLS104" s="87"/>
      <c r="PLT104" s="87"/>
      <c r="PLU104" s="75"/>
      <c r="PLV104" s="85"/>
      <c r="PLW104" s="23"/>
      <c r="PLX104" s="11"/>
      <c r="PLY104" s="49"/>
      <c r="PLZ104" s="54"/>
      <c r="PMA104" s="87"/>
      <c r="PMB104" s="87"/>
      <c r="PMC104" s="75"/>
      <c r="PMD104" s="85"/>
      <c r="PME104" s="23"/>
      <c r="PMF104" s="11"/>
      <c r="PMG104" s="49"/>
      <c r="PMH104" s="54"/>
      <c r="PMI104" s="87"/>
      <c r="PMJ104" s="87"/>
      <c r="PMK104" s="75"/>
      <c r="PML104" s="85"/>
      <c r="PMM104" s="23"/>
      <c r="PMN104" s="11"/>
      <c r="PMO104" s="49"/>
      <c r="PMP104" s="54"/>
      <c r="PMQ104" s="87"/>
      <c r="PMR104" s="87"/>
      <c r="PMS104" s="75"/>
      <c r="PMT104" s="85"/>
      <c r="PMU104" s="23"/>
      <c r="PMV104" s="11"/>
      <c r="PMW104" s="49"/>
      <c r="PMX104" s="54"/>
      <c r="PMY104" s="87"/>
      <c r="PMZ104" s="87"/>
      <c r="PNA104" s="75"/>
      <c r="PNB104" s="85"/>
      <c r="PNC104" s="23"/>
      <c r="PND104" s="11"/>
      <c r="PNE104" s="49"/>
      <c r="PNF104" s="54"/>
      <c r="PNG104" s="87"/>
      <c r="PNH104" s="87"/>
      <c r="PNI104" s="75"/>
      <c r="PNJ104" s="85"/>
      <c r="PNK104" s="23"/>
      <c r="PNL104" s="11"/>
      <c r="PNM104" s="49"/>
      <c r="PNN104" s="54"/>
      <c r="PNO104" s="87"/>
      <c r="PNP104" s="87"/>
      <c r="PNQ104" s="75"/>
      <c r="PNR104" s="85"/>
      <c r="PNS104" s="23"/>
      <c r="PNT104" s="11"/>
      <c r="PNU104" s="49"/>
      <c r="PNV104" s="54"/>
      <c r="PNW104" s="87"/>
      <c r="PNX104" s="87"/>
      <c r="PNY104" s="75"/>
      <c r="PNZ104" s="85"/>
      <c r="POA104" s="23"/>
      <c r="POB104" s="11"/>
      <c r="POC104" s="49"/>
      <c r="POD104" s="54"/>
      <c r="POE104" s="87"/>
      <c r="POF104" s="87"/>
      <c r="POG104" s="75"/>
      <c r="POH104" s="85"/>
      <c r="POI104" s="23"/>
      <c r="POJ104" s="11"/>
      <c r="POK104" s="49"/>
      <c r="POL104" s="54"/>
      <c r="POM104" s="87"/>
      <c r="PON104" s="87"/>
      <c r="POO104" s="75"/>
      <c r="POP104" s="85"/>
      <c r="POQ104" s="23"/>
      <c r="POR104" s="11"/>
      <c r="POS104" s="49"/>
      <c r="POT104" s="54"/>
      <c r="POU104" s="87"/>
      <c r="POV104" s="87"/>
      <c r="POW104" s="75"/>
      <c r="POX104" s="85"/>
      <c r="POY104" s="23"/>
      <c r="POZ104" s="11"/>
      <c r="PPA104" s="49"/>
      <c r="PPB104" s="54"/>
      <c r="PPC104" s="87"/>
      <c r="PPD104" s="87"/>
      <c r="PPE104" s="75"/>
      <c r="PPF104" s="85"/>
      <c r="PPG104" s="23"/>
      <c r="PPH104" s="11"/>
      <c r="PPI104" s="49"/>
      <c r="PPJ104" s="54"/>
      <c r="PPK104" s="87"/>
      <c r="PPL104" s="87"/>
      <c r="PPM104" s="75"/>
      <c r="PPN104" s="85"/>
      <c r="PPO104" s="23"/>
      <c r="PPP104" s="11"/>
      <c r="PPQ104" s="49"/>
      <c r="PPR104" s="54"/>
      <c r="PPS104" s="87"/>
      <c r="PPT104" s="87"/>
      <c r="PPU104" s="75"/>
      <c r="PPV104" s="85"/>
      <c r="PPW104" s="23"/>
      <c r="PPX104" s="11"/>
      <c r="PPY104" s="49"/>
      <c r="PPZ104" s="54"/>
      <c r="PQA104" s="87"/>
      <c r="PQB104" s="87"/>
      <c r="PQC104" s="75"/>
      <c r="PQD104" s="85"/>
      <c r="PQE104" s="23"/>
      <c r="PQF104" s="11"/>
      <c r="PQG104" s="49"/>
      <c r="PQH104" s="54"/>
      <c r="PQI104" s="87"/>
      <c r="PQJ104" s="87"/>
      <c r="PQK104" s="75"/>
      <c r="PQL104" s="85"/>
      <c r="PQM104" s="23"/>
      <c r="PQN104" s="11"/>
      <c r="PQO104" s="49"/>
      <c r="PQP104" s="54"/>
      <c r="PQQ104" s="87"/>
      <c r="PQR104" s="87"/>
      <c r="PQS104" s="75"/>
      <c r="PQT104" s="85"/>
      <c r="PQU104" s="23"/>
      <c r="PQV104" s="11"/>
      <c r="PQW104" s="49"/>
      <c r="PQX104" s="54"/>
      <c r="PQY104" s="87"/>
      <c r="PQZ104" s="87"/>
      <c r="PRA104" s="75"/>
      <c r="PRB104" s="85"/>
      <c r="PRC104" s="23"/>
      <c r="PRD104" s="11"/>
      <c r="PRE104" s="49"/>
      <c r="PRF104" s="54"/>
      <c r="PRG104" s="87"/>
      <c r="PRH104" s="87"/>
      <c r="PRI104" s="75"/>
      <c r="PRJ104" s="85"/>
      <c r="PRK104" s="23"/>
      <c r="PRL104" s="11"/>
      <c r="PRM104" s="49"/>
      <c r="PRN104" s="54"/>
      <c r="PRO104" s="87"/>
      <c r="PRP104" s="87"/>
      <c r="PRQ104" s="75"/>
      <c r="PRR104" s="85"/>
      <c r="PRS104" s="23"/>
      <c r="PRT104" s="11"/>
      <c r="PRU104" s="49"/>
      <c r="PRV104" s="54"/>
      <c r="PRW104" s="87"/>
      <c r="PRX104" s="87"/>
      <c r="PRY104" s="75"/>
      <c r="PRZ104" s="85"/>
      <c r="PSA104" s="23"/>
      <c r="PSB104" s="11"/>
      <c r="PSC104" s="49"/>
      <c r="PSD104" s="54"/>
      <c r="PSE104" s="87"/>
      <c r="PSF104" s="87"/>
      <c r="PSG104" s="75"/>
      <c r="PSH104" s="85"/>
      <c r="PSI104" s="23"/>
      <c r="PSJ104" s="11"/>
      <c r="PSK104" s="49"/>
      <c r="PSL104" s="54"/>
      <c r="PSM104" s="87"/>
      <c r="PSN104" s="87"/>
      <c r="PSO104" s="75"/>
      <c r="PSP104" s="85"/>
      <c r="PSQ104" s="23"/>
      <c r="PSR104" s="11"/>
      <c r="PSS104" s="49"/>
      <c r="PST104" s="54"/>
      <c r="PSU104" s="87"/>
      <c r="PSV104" s="87"/>
      <c r="PSW104" s="75"/>
      <c r="PSX104" s="85"/>
      <c r="PSY104" s="23"/>
      <c r="PSZ104" s="11"/>
      <c r="PTA104" s="49"/>
      <c r="PTB104" s="54"/>
      <c r="PTC104" s="87"/>
      <c r="PTD104" s="87"/>
      <c r="PTE104" s="75"/>
      <c r="PTF104" s="85"/>
      <c r="PTG104" s="23"/>
      <c r="PTH104" s="11"/>
      <c r="PTI104" s="49"/>
      <c r="PTJ104" s="54"/>
      <c r="PTK104" s="87"/>
      <c r="PTL104" s="87"/>
      <c r="PTM104" s="75"/>
      <c r="PTN104" s="85"/>
      <c r="PTO104" s="23"/>
      <c r="PTP104" s="11"/>
      <c r="PTQ104" s="49"/>
      <c r="PTR104" s="54"/>
      <c r="PTS104" s="87"/>
      <c r="PTT104" s="87"/>
      <c r="PTU104" s="75"/>
      <c r="PTV104" s="85"/>
      <c r="PTW104" s="23"/>
      <c r="PTX104" s="11"/>
      <c r="PTY104" s="49"/>
      <c r="PTZ104" s="54"/>
      <c r="PUA104" s="87"/>
      <c r="PUB104" s="87"/>
      <c r="PUC104" s="75"/>
      <c r="PUD104" s="85"/>
      <c r="PUE104" s="23"/>
      <c r="PUF104" s="11"/>
      <c r="PUG104" s="49"/>
      <c r="PUH104" s="54"/>
      <c r="PUI104" s="87"/>
      <c r="PUJ104" s="87"/>
      <c r="PUK104" s="75"/>
      <c r="PUL104" s="85"/>
      <c r="PUM104" s="23"/>
      <c r="PUN104" s="11"/>
      <c r="PUO104" s="49"/>
      <c r="PUP104" s="54"/>
      <c r="PUQ104" s="87"/>
      <c r="PUR104" s="87"/>
      <c r="PUS104" s="75"/>
      <c r="PUT104" s="85"/>
      <c r="PUU104" s="23"/>
      <c r="PUV104" s="11"/>
      <c r="PUW104" s="49"/>
      <c r="PUX104" s="54"/>
      <c r="PUY104" s="87"/>
      <c r="PUZ104" s="87"/>
      <c r="PVA104" s="75"/>
      <c r="PVB104" s="85"/>
      <c r="PVC104" s="23"/>
      <c r="PVD104" s="11"/>
      <c r="PVE104" s="49"/>
      <c r="PVF104" s="54"/>
      <c r="PVG104" s="87"/>
      <c r="PVH104" s="87"/>
      <c r="PVI104" s="75"/>
      <c r="PVJ104" s="85"/>
      <c r="PVK104" s="23"/>
      <c r="PVL104" s="11"/>
      <c r="PVM104" s="49"/>
      <c r="PVN104" s="54"/>
      <c r="PVO104" s="87"/>
      <c r="PVP104" s="87"/>
      <c r="PVQ104" s="75"/>
      <c r="PVR104" s="85"/>
      <c r="PVS104" s="23"/>
      <c r="PVT104" s="11"/>
      <c r="PVU104" s="49"/>
      <c r="PVV104" s="54"/>
      <c r="PVW104" s="87"/>
      <c r="PVX104" s="87"/>
      <c r="PVY104" s="75"/>
      <c r="PVZ104" s="85"/>
      <c r="PWA104" s="23"/>
      <c r="PWB104" s="11"/>
      <c r="PWC104" s="49"/>
      <c r="PWD104" s="54"/>
      <c r="PWE104" s="87"/>
      <c r="PWF104" s="87"/>
      <c r="PWG104" s="75"/>
      <c r="PWH104" s="85"/>
      <c r="PWI104" s="23"/>
      <c r="PWJ104" s="11"/>
      <c r="PWK104" s="49"/>
      <c r="PWL104" s="54"/>
      <c r="PWM104" s="87"/>
      <c r="PWN104" s="87"/>
      <c r="PWO104" s="75"/>
      <c r="PWP104" s="85"/>
      <c r="PWQ104" s="23"/>
      <c r="PWR104" s="11"/>
      <c r="PWS104" s="49"/>
      <c r="PWT104" s="54"/>
      <c r="PWU104" s="87"/>
      <c r="PWV104" s="87"/>
      <c r="PWW104" s="75"/>
      <c r="PWX104" s="85"/>
      <c r="PWY104" s="23"/>
      <c r="PWZ104" s="11"/>
      <c r="PXA104" s="49"/>
      <c r="PXB104" s="54"/>
      <c r="PXC104" s="87"/>
      <c r="PXD104" s="87"/>
      <c r="PXE104" s="75"/>
      <c r="PXF104" s="85"/>
      <c r="PXG104" s="23"/>
      <c r="PXH104" s="11"/>
      <c r="PXI104" s="49"/>
      <c r="PXJ104" s="54"/>
      <c r="PXK104" s="87"/>
      <c r="PXL104" s="87"/>
      <c r="PXM104" s="75"/>
      <c r="PXN104" s="85"/>
      <c r="PXO104" s="23"/>
      <c r="PXP104" s="11"/>
      <c r="PXQ104" s="49"/>
      <c r="PXR104" s="54"/>
      <c r="PXS104" s="87"/>
      <c r="PXT104" s="87"/>
      <c r="PXU104" s="75"/>
      <c r="PXV104" s="85"/>
      <c r="PXW104" s="23"/>
      <c r="PXX104" s="11"/>
      <c r="PXY104" s="49"/>
      <c r="PXZ104" s="54"/>
      <c r="PYA104" s="87"/>
      <c r="PYB104" s="87"/>
      <c r="PYC104" s="75"/>
      <c r="PYD104" s="85"/>
      <c r="PYE104" s="23"/>
      <c r="PYF104" s="11"/>
      <c r="PYG104" s="49"/>
      <c r="PYH104" s="54"/>
      <c r="PYI104" s="87"/>
      <c r="PYJ104" s="87"/>
      <c r="PYK104" s="75"/>
      <c r="PYL104" s="85"/>
      <c r="PYM104" s="23"/>
      <c r="PYN104" s="11"/>
      <c r="PYO104" s="49"/>
      <c r="PYP104" s="54"/>
      <c r="PYQ104" s="87"/>
      <c r="PYR104" s="87"/>
      <c r="PYS104" s="75"/>
      <c r="PYT104" s="85"/>
      <c r="PYU104" s="23"/>
      <c r="PYV104" s="11"/>
      <c r="PYW104" s="49"/>
      <c r="PYX104" s="54"/>
      <c r="PYY104" s="87"/>
      <c r="PYZ104" s="87"/>
      <c r="PZA104" s="75"/>
      <c r="PZB104" s="85"/>
      <c r="PZC104" s="23"/>
      <c r="PZD104" s="11"/>
      <c r="PZE104" s="49"/>
      <c r="PZF104" s="54"/>
      <c r="PZG104" s="87"/>
      <c r="PZH104" s="87"/>
      <c r="PZI104" s="75"/>
      <c r="PZJ104" s="85"/>
      <c r="PZK104" s="23"/>
      <c r="PZL104" s="11"/>
      <c r="PZM104" s="49"/>
      <c r="PZN104" s="54"/>
      <c r="PZO104" s="87"/>
      <c r="PZP104" s="87"/>
      <c r="PZQ104" s="75"/>
      <c r="PZR104" s="85"/>
      <c r="PZS104" s="23"/>
      <c r="PZT104" s="11"/>
      <c r="PZU104" s="49"/>
      <c r="PZV104" s="54"/>
      <c r="PZW104" s="87"/>
      <c r="PZX104" s="87"/>
      <c r="PZY104" s="75"/>
      <c r="PZZ104" s="85"/>
      <c r="QAA104" s="23"/>
      <c r="QAB104" s="11"/>
      <c r="QAC104" s="49"/>
      <c r="QAD104" s="54"/>
      <c r="QAE104" s="87"/>
      <c r="QAF104" s="87"/>
      <c r="QAG104" s="75"/>
      <c r="QAH104" s="85"/>
      <c r="QAI104" s="23"/>
      <c r="QAJ104" s="11"/>
      <c r="QAK104" s="49"/>
      <c r="QAL104" s="54"/>
      <c r="QAM104" s="87"/>
      <c r="QAN104" s="87"/>
      <c r="QAO104" s="75"/>
      <c r="QAP104" s="85"/>
      <c r="QAQ104" s="23"/>
      <c r="QAR104" s="11"/>
      <c r="QAS104" s="49"/>
      <c r="QAT104" s="54"/>
      <c r="QAU104" s="87"/>
      <c r="QAV104" s="87"/>
      <c r="QAW104" s="75"/>
      <c r="QAX104" s="85"/>
      <c r="QAY104" s="23"/>
      <c r="QAZ104" s="11"/>
      <c r="QBA104" s="49"/>
      <c r="QBB104" s="54"/>
      <c r="QBC104" s="87"/>
      <c r="QBD104" s="87"/>
      <c r="QBE104" s="75"/>
      <c r="QBF104" s="85"/>
      <c r="QBG104" s="23"/>
      <c r="QBH104" s="11"/>
      <c r="QBI104" s="49"/>
      <c r="QBJ104" s="54"/>
      <c r="QBK104" s="87"/>
      <c r="QBL104" s="87"/>
      <c r="QBM104" s="75"/>
      <c r="QBN104" s="85"/>
      <c r="QBO104" s="23"/>
      <c r="QBP104" s="11"/>
      <c r="QBQ104" s="49"/>
      <c r="QBR104" s="54"/>
      <c r="QBS104" s="87"/>
      <c r="QBT104" s="87"/>
      <c r="QBU104" s="75"/>
      <c r="QBV104" s="85"/>
      <c r="QBW104" s="23"/>
      <c r="QBX104" s="11"/>
      <c r="QBY104" s="49"/>
      <c r="QBZ104" s="54"/>
      <c r="QCA104" s="87"/>
      <c r="QCB104" s="87"/>
      <c r="QCC104" s="75"/>
      <c r="QCD104" s="85"/>
      <c r="QCE104" s="23"/>
      <c r="QCF104" s="11"/>
      <c r="QCG104" s="49"/>
      <c r="QCH104" s="54"/>
      <c r="QCI104" s="87"/>
      <c r="QCJ104" s="87"/>
      <c r="QCK104" s="75"/>
      <c r="QCL104" s="85"/>
      <c r="QCM104" s="23"/>
      <c r="QCN104" s="11"/>
      <c r="QCO104" s="49"/>
      <c r="QCP104" s="54"/>
      <c r="QCQ104" s="87"/>
      <c r="QCR104" s="87"/>
      <c r="QCS104" s="75"/>
      <c r="QCT104" s="85"/>
      <c r="QCU104" s="23"/>
      <c r="QCV104" s="11"/>
      <c r="QCW104" s="49"/>
      <c r="QCX104" s="54"/>
      <c r="QCY104" s="87"/>
      <c r="QCZ104" s="87"/>
      <c r="QDA104" s="75"/>
      <c r="QDB104" s="85"/>
      <c r="QDC104" s="23"/>
      <c r="QDD104" s="11"/>
      <c r="QDE104" s="49"/>
      <c r="QDF104" s="54"/>
      <c r="QDG104" s="87"/>
      <c r="QDH104" s="87"/>
      <c r="QDI104" s="75"/>
      <c r="QDJ104" s="85"/>
      <c r="QDK104" s="23"/>
      <c r="QDL104" s="11"/>
      <c r="QDM104" s="49"/>
      <c r="QDN104" s="54"/>
      <c r="QDO104" s="87"/>
      <c r="QDP104" s="87"/>
      <c r="QDQ104" s="75"/>
      <c r="QDR104" s="85"/>
      <c r="QDS104" s="23"/>
      <c r="QDT104" s="11"/>
      <c r="QDU104" s="49"/>
      <c r="QDV104" s="54"/>
      <c r="QDW104" s="87"/>
      <c r="QDX104" s="87"/>
      <c r="QDY104" s="75"/>
      <c r="QDZ104" s="85"/>
      <c r="QEA104" s="23"/>
      <c r="QEB104" s="11"/>
      <c r="QEC104" s="49"/>
      <c r="QED104" s="54"/>
      <c r="QEE104" s="87"/>
      <c r="QEF104" s="87"/>
      <c r="QEG104" s="75"/>
      <c r="QEH104" s="85"/>
      <c r="QEI104" s="23"/>
      <c r="QEJ104" s="11"/>
      <c r="QEK104" s="49"/>
      <c r="QEL104" s="54"/>
      <c r="QEM104" s="87"/>
      <c r="QEN104" s="87"/>
      <c r="QEO104" s="75"/>
      <c r="QEP104" s="85"/>
      <c r="QEQ104" s="23"/>
      <c r="QER104" s="11"/>
      <c r="QES104" s="49"/>
      <c r="QET104" s="54"/>
      <c r="QEU104" s="87"/>
      <c r="QEV104" s="87"/>
      <c r="QEW104" s="75"/>
      <c r="QEX104" s="85"/>
      <c r="QEY104" s="23"/>
      <c r="QEZ104" s="11"/>
      <c r="QFA104" s="49"/>
      <c r="QFB104" s="54"/>
      <c r="QFC104" s="87"/>
      <c r="QFD104" s="87"/>
      <c r="QFE104" s="75"/>
      <c r="QFF104" s="85"/>
      <c r="QFG104" s="23"/>
      <c r="QFH104" s="11"/>
      <c r="QFI104" s="49"/>
      <c r="QFJ104" s="54"/>
      <c r="QFK104" s="87"/>
      <c r="QFL104" s="87"/>
      <c r="QFM104" s="75"/>
      <c r="QFN104" s="85"/>
      <c r="QFO104" s="23"/>
      <c r="QFP104" s="11"/>
      <c r="QFQ104" s="49"/>
      <c r="QFR104" s="54"/>
      <c r="QFS104" s="87"/>
      <c r="QFT104" s="87"/>
      <c r="QFU104" s="75"/>
      <c r="QFV104" s="85"/>
      <c r="QFW104" s="23"/>
      <c r="QFX104" s="11"/>
      <c r="QFY104" s="49"/>
      <c r="QFZ104" s="54"/>
      <c r="QGA104" s="87"/>
      <c r="QGB104" s="87"/>
      <c r="QGC104" s="75"/>
      <c r="QGD104" s="85"/>
      <c r="QGE104" s="23"/>
      <c r="QGF104" s="11"/>
      <c r="QGG104" s="49"/>
      <c r="QGH104" s="54"/>
      <c r="QGI104" s="87"/>
      <c r="QGJ104" s="87"/>
      <c r="QGK104" s="75"/>
      <c r="QGL104" s="85"/>
      <c r="QGM104" s="23"/>
      <c r="QGN104" s="11"/>
      <c r="QGO104" s="49"/>
      <c r="QGP104" s="54"/>
      <c r="QGQ104" s="87"/>
      <c r="QGR104" s="87"/>
      <c r="QGS104" s="75"/>
      <c r="QGT104" s="85"/>
      <c r="QGU104" s="23"/>
      <c r="QGV104" s="11"/>
      <c r="QGW104" s="49"/>
      <c r="QGX104" s="54"/>
      <c r="QGY104" s="87"/>
      <c r="QGZ104" s="87"/>
      <c r="QHA104" s="75"/>
      <c r="QHB104" s="85"/>
      <c r="QHC104" s="23"/>
      <c r="QHD104" s="11"/>
      <c r="QHE104" s="49"/>
      <c r="QHF104" s="54"/>
      <c r="QHG104" s="87"/>
      <c r="QHH104" s="87"/>
      <c r="QHI104" s="75"/>
      <c r="QHJ104" s="85"/>
      <c r="QHK104" s="23"/>
      <c r="QHL104" s="11"/>
      <c r="QHM104" s="49"/>
      <c r="QHN104" s="54"/>
      <c r="QHO104" s="87"/>
      <c r="QHP104" s="87"/>
      <c r="QHQ104" s="75"/>
      <c r="QHR104" s="85"/>
      <c r="QHS104" s="23"/>
      <c r="QHT104" s="11"/>
      <c r="QHU104" s="49"/>
      <c r="QHV104" s="54"/>
      <c r="QHW104" s="87"/>
      <c r="QHX104" s="87"/>
      <c r="QHY104" s="75"/>
      <c r="QHZ104" s="85"/>
      <c r="QIA104" s="23"/>
      <c r="QIB104" s="11"/>
      <c r="QIC104" s="49"/>
      <c r="QID104" s="54"/>
      <c r="QIE104" s="87"/>
      <c r="QIF104" s="87"/>
      <c r="QIG104" s="75"/>
      <c r="QIH104" s="85"/>
      <c r="QII104" s="23"/>
      <c r="QIJ104" s="11"/>
      <c r="QIK104" s="49"/>
      <c r="QIL104" s="54"/>
      <c r="QIM104" s="87"/>
      <c r="QIN104" s="87"/>
      <c r="QIO104" s="75"/>
      <c r="QIP104" s="85"/>
      <c r="QIQ104" s="23"/>
      <c r="QIR104" s="11"/>
      <c r="QIS104" s="49"/>
      <c r="QIT104" s="54"/>
      <c r="QIU104" s="87"/>
      <c r="QIV104" s="87"/>
      <c r="QIW104" s="75"/>
      <c r="QIX104" s="85"/>
      <c r="QIY104" s="23"/>
      <c r="QIZ104" s="11"/>
      <c r="QJA104" s="49"/>
      <c r="QJB104" s="54"/>
      <c r="QJC104" s="87"/>
      <c r="QJD104" s="87"/>
      <c r="QJE104" s="75"/>
      <c r="QJF104" s="85"/>
      <c r="QJG104" s="23"/>
      <c r="QJH104" s="11"/>
      <c r="QJI104" s="49"/>
      <c r="QJJ104" s="54"/>
      <c r="QJK104" s="87"/>
      <c r="QJL104" s="87"/>
      <c r="QJM104" s="75"/>
      <c r="QJN104" s="85"/>
      <c r="QJO104" s="23"/>
      <c r="QJP104" s="11"/>
      <c r="QJQ104" s="49"/>
      <c r="QJR104" s="54"/>
      <c r="QJS104" s="87"/>
      <c r="QJT104" s="87"/>
      <c r="QJU104" s="75"/>
      <c r="QJV104" s="85"/>
      <c r="QJW104" s="23"/>
      <c r="QJX104" s="11"/>
      <c r="QJY104" s="49"/>
      <c r="QJZ104" s="54"/>
      <c r="QKA104" s="87"/>
      <c r="QKB104" s="87"/>
      <c r="QKC104" s="75"/>
      <c r="QKD104" s="85"/>
      <c r="QKE104" s="23"/>
      <c r="QKF104" s="11"/>
      <c r="QKG104" s="49"/>
      <c r="QKH104" s="54"/>
      <c r="QKI104" s="87"/>
      <c r="QKJ104" s="87"/>
      <c r="QKK104" s="75"/>
      <c r="QKL104" s="85"/>
      <c r="QKM104" s="23"/>
      <c r="QKN104" s="11"/>
      <c r="QKO104" s="49"/>
      <c r="QKP104" s="54"/>
      <c r="QKQ104" s="87"/>
      <c r="QKR104" s="87"/>
      <c r="QKS104" s="75"/>
      <c r="QKT104" s="85"/>
      <c r="QKU104" s="23"/>
      <c r="QKV104" s="11"/>
      <c r="QKW104" s="49"/>
      <c r="QKX104" s="54"/>
      <c r="QKY104" s="87"/>
      <c r="QKZ104" s="87"/>
      <c r="QLA104" s="75"/>
      <c r="QLB104" s="85"/>
      <c r="QLC104" s="23"/>
      <c r="QLD104" s="11"/>
      <c r="QLE104" s="49"/>
      <c r="QLF104" s="54"/>
      <c r="QLG104" s="87"/>
      <c r="QLH104" s="87"/>
      <c r="QLI104" s="75"/>
      <c r="QLJ104" s="85"/>
      <c r="QLK104" s="23"/>
      <c r="QLL104" s="11"/>
      <c r="QLM104" s="49"/>
      <c r="QLN104" s="54"/>
      <c r="QLO104" s="87"/>
      <c r="QLP104" s="87"/>
      <c r="QLQ104" s="75"/>
      <c r="QLR104" s="85"/>
      <c r="QLS104" s="23"/>
      <c r="QLT104" s="11"/>
      <c r="QLU104" s="49"/>
      <c r="QLV104" s="54"/>
      <c r="QLW104" s="87"/>
      <c r="QLX104" s="87"/>
      <c r="QLY104" s="75"/>
      <c r="QLZ104" s="85"/>
      <c r="QMA104" s="23"/>
      <c r="QMB104" s="11"/>
      <c r="QMC104" s="49"/>
      <c r="QMD104" s="54"/>
      <c r="QME104" s="87"/>
      <c r="QMF104" s="87"/>
      <c r="QMG104" s="75"/>
      <c r="QMH104" s="85"/>
      <c r="QMI104" s="23"/>
      <c r="QMJ104" s="11"/>
      <c r="QMK104" s="49"/>
      <c r="QML104" s="54"/>
      <c r="QMM104" s="87"/>
      <c r="QMN104" s="87"/>
      <c r="QMO104" s="75"/>
      <c r="QMP104" s="85"/>
      <c r="QMQ104" s="23"/>
      <c r="QMR104" s="11"/>
      <c r="QMS104" s="49"/>
      <c r="QMT104" s="54"/>
      <c r="QMU104" s="87"/>
      <c r="QMV104" s="87"/>
      <c r="QMW104" s="75"/>
      <c r="QMX104" s="85"/>
      <c r="QMY104" s="23"/>
      <c r="QMZ104" s="11"/>
      <c r="QNA104" s="49"/>
      <c r="QNB104" s="54"/>
      <c r="QNC104" s="87"/>
      <c r="QND104" s="87"/>
      <c r="QNE104" s="75"/>
      <c r="QNF104" s="85"/>
      <c r="QNG104" s="23"/>
      <c r="QNH104" s="11"/>
      <c r="QNI104" s="49"/>
      <c r="QNJ104" s="54"/>
      <c r="QNK104" s="87"/>
      <c r="QNL104" s="87"/>
      <c r="QNM104" s="75"/>
      <c r="QNN104" s="85"/>
      <c r="QNO104" s="23"/>
      <c r="QNP104" s="11"/>
      <c r="QNQ104" s="49"/>
      <c r="QNR104" s="54"/>
      <c r="QNS104" s="87"/>
      <c r="QNT104" s="87"/>
      <c r="QNU104" s="75"/>
      <c r="QNV104" s="85"/>
      <c r="QNW104" s="23"/>
      <c r="QNX104" s="11"/>
      <c r="QNY104" s="49"/>
      <c r="QNZ104" s="54"/>
      <c r="QOA104" s="87"/>
      <c r="QOB104" s="87"/>
      <c r="QOC104" s="75"/>
      <c r="QOD104" s="85"/>
      <c r="QOE104" s="23"/>
      <c r="QOF104" s="11"/>
      <c r="QOG104" s="49"/>
      <c r="QOH104" s="54"/>
      <c r="QOI104" s="87"/>
      <c r="QOJ104" s="87"/>
      <c r="QOK104" s="75"/>
      <c r="QOL104" s="85"/>
      <c r="QOM104" s="23"/>
      <c r="QON104" s="11"/>
      <c r="QOO104" s="49"/>
      <c r="QOP104" s="54"/>
      <c r="QOQ104" s="87"/>
      <c r="QOR104" s="87"/>
      <c r="QOS104" s="75"/>
      <c r="QOT104" s="85"/>
      <c r="QOU104" s="23"/>
      <c r="QOV104" s="11"/>
      <c r="QOW104" s="49"/>
      <c r="QOX104" s="54"/>
      <c r="QOY104" s="87"/>
      <c r="QOZ104" s="87"/>
      <c r="QPA104" s="75"/>
      <c r="QPB104" s="85"/>
      <c r="QPC104" s="23"/>
      <c r="QPD104" s="11"/>
      <c r="QPE104" s="49"/>
      <c r="QPF104" s="54"/>
      <c r="QPG104" s="87"/>
      <c r="QPH104" s="87"/>
      <c r="QPI104" s="75"/>
      <c r="QPJ104" s="85"/>
      <c r="QPK104" s="23"/>
      <c r="QPL104" s="11"/>
      <c r="QPM104" s="49"/>
      <c r="QPN104" s="54"/>
      <c r="QPO104" s="87"/>
      <c r="QPP104" s="87"/>
      <c r="QPQ104" s="75"/>
      <c r="QPR104" s="85"/>
      <c r="QPS104" s="23"/>
      <c r="QPT104" s="11"/>
      <c r="QPU104" s="49"/>
      <c r="QPV104" s="54"/>
      <c r="QPW104" s="87"/>
      <c r="QPX104" s="87"/>
      <c r="QPY104" s="75"/>
      <c r="QPZ104" s="85"/>
      <c r="QQA104" s="23"/>
      <c r="QQB104" s="11"/>
      <c r="QQC104" s="49"/>
      <c r="QQD104" s="54"/>
      <c r="QQE104" s="87"/>
      <c r="QQF104" s="87"/>
      <c r="QQG104" s="75"/>
      <c r="QQH104" s="85"/>
      <c r="QQI104" s="23"/>
      <c r="QQJ104" s="11"/>
      <c r="QQK104" s="49"/>
      <c r="QQL104" s="54"/>
      <c r="QQM104" s="87"/>
      <c r="QQN104" s="87"/>
      <c r="QQO104" s="75"/>
      <c r="QQP104" s="85"/>
      <c r="QQQ104" s="23"/>
      <c r="QQR104" s="11"/>
      <c r="QQS104" s="49"/>
      <c r="QQT104" s="54"/>
      <c r="QQU104" s="87"/>
      <c r="QQV104" s="87"/>
      <c r="QQW104" s="75"/>
      <c r="QQX104" s="85"/>
      <c r="QQY104" s="23"/>
      <c r="QQZ104" s="11"/>
      <c r="QRA104" s="49"/>
      <c r="QRB104" s="54"/>
      <c r="QRC104" s="87"/>
      <c r="QRD104" s="87"/>
      <c r="QRE104" s="75"/>
      <c r="QRF104" s="85"/>
      <c r="QRG104" s="23"/>
      <c r="QRH104" s="11"/>
      <c r="QRI104" s="49"/>
      <c r="QRJ104" s="54"/>
      <c r="QRK104" s="87"/>
      <c r="QRL104" s="87"/>
      <c r="QRM104" s="75"/>
      <c r="QRN104" s="85"/>
      <c r="QRO104" s="23"/>
      <c r="QRP104" s="11"/>
      <c r="QRQ104" s="49"/>
      <c r="QRR104" s="54"/>
      <c r="QRS104" s="87"/>
      <c r="QRT104" s="87"/>
      <c r="QRU104" s="75"/>
      <c r="QRV104" s="85"/>
      <c r="QRW104" s="23"/>
      <c r="QRX104" s="11"/>
      <c r="QRY104" s="49"/>
      <c r="QRZ104" s="54"/>
      <c r="QSA104" s="87"/>
      <c r="QSB104" s="87"/>
      <c r="QSC104" s="75"/>
      <c r="QSD104" s="85"/>
      <c r="QSE104" s="23"/>
      <c r="QSF104" s="11"/>
      <c r="QSG104" s="49"/>
      <c r="QSH104" s="54"/>
      <c r="QSI104" s="87"/>
      <c r="QSJ104" s="87"/>
      <c r="QSK104" s="75"/>
      <c r="QSL104" s="85"/>
      <c r="QSM104" s="23"/>
      <c r="QSN104" s="11"/>
      <c r="QSO104" s="49"/>
      <c r="QSP104" s="54"/>
      <c r="QSQ104" s="87"/>
      <c r="QSR104" s="87"/>
      <c r="QSS104" s="75"/>
      <c r="QST104" s="85"/>
      <c r="QSU104" s="23"/>
      <c r="QSV104" s="11"/>
      <c r="QSW104" s="49"/>
      <c r="QSX104" s="54"/>
      <c r="QSY104" s="87"/>
      <c r="QSZ104" s="87"/>
      <c r="QTA104" s="75"/>
      <c r="QTB104" s="85"/>
      <c r="QTC104" s="23"/>
      <c r="QTD104" s="11"/>
      <c r="QTE104" s="49"/>
      <c r="QTF104" s="54"/>
      <c r="QTG104" s="87"/>
      <c r="QTH104" s="87"/>
      <c r="QTI104" s="75"/>
      <c r="QTJ104" s="85"/>
      <c r="QTK104" s="23"/>
      <c r="QTL104" s="11"/>
      <c r="QTM104" s="49"/>
      <c r="QTN104" s="54"/>
      <c r="QTO104" s="87"/>
      <c r="QTP104" s="87"/>
      <c r="QTQ104" s="75"/>
      <c r="QTR104" s="85"/>
      <c r="QTS104" s="23"/>
      <c r="QTT104" s="11"/>
      <c r="QTU104" s="49"/>
      <c r="QTV104" s="54"/>
      <c r="QTW104" s="87"/>
      <c r="QTX104" s="87"/>
      <c r="QTY104" s="75"/>
      <c r="QTZ104" s="85"/>
      <c r="QUA104" s="23"/>
      <c r="QUB104" s="11"/>
      <c r="QUC104" s="49"/>
      <c r="QUD104" s="54"/>
      <c r="QUE104" s="87"/>
      <c r="QUF104" s="87"/>
      <c r="QUG104" s="75"/>
      <c r="QUH104" s="85"/>
      <c r="QUI104" s="23"/>
      <c r="QUJ104" s="11"/>
      <c r="QUK104" s="49"/>
      <c r="QUL104" s="54"/>
      <c r="QUM104" s="87"/>
      <c r="QUN104" s="87"/>
      <c r="QUO104" s="75"/>
      <c r="QUP104" s="85"/>
      <c r="QUQ104" s="23"/>
      <c r="QUR104" s="11"/>
      <c r="QUS104" s="49"/>
      <c r="QUT104" s="54"/>
      <c r="QUU104" s="87"/>
      <c r="QUV104" s="87"/>
      <c r="QUW104" s="75"/>
      <c r="QUX104" s="85"/>
      <c r="QUY104" s="23"/>
      <c r="QUZ104" s="11"/>
      <c r="QVA104" s="49"/>
      <c r="QVB104" s="54"/>
      <c r="QVC104" s="87"/>
      <c r="QVD104" s="87"/>
      <c r="QVE104" s="75"/>
      <c r="QVF104" s="85"/>
      <c r="QVG104" s="23"/>
      <c r="QVH104" s="11"/>
      <c r="QVI104" s="49"/>
      <c r="QVJ104" s="54"/>
      <c r="QVK104" s="87"/>
      <c r="QVL104" s="87"/>
      <c r="QVM104" s="75"/>
      <c r="QVN104" s="85"/>
      <c r="QVO104" s="23"/>
      <c r="QVP104" s="11"/>
      <c r="QVQ104" s="49"/>
      <c r="QVR104" s="54"/>
      <c r="QVS104" s="87"/>
      <c r="QVT104" s="87"/>
      <c r="QVU104" s="75"/>
      <c r="QVV104" s="85"/>
      <c r="QVW104" s="23"/>
      <c r="QVX104" s="11"/>
      <c r="QVY104" s="49"/>
      <c r="QVZ104" s="54"/>
      <c r="QWA104" s="87"/>
      <c r="QWB104" s="87"/>
      <c r="QWC104" s="75"/>
      <c r="QWD104" s="85"/>
      <c r="QWE104" s="23"/>
      <c r="QWF104" s="11"/>
      <c r="QWG104" s="49"/>
      <c r="QWH104" s="54"/>
      <c r="QWI104" s="87"/>
      <c r="QWJ104" s="87"/>
      <c r="QWK104" s="75"/>
      <c r="QWL104" s="85"/>
      <c r="QWM104" s="23"/>
      <c r="QWN104" s="11"/>
      <c r="QWO104" s="49"/>
      <c r="QWP104" s="54"/>
      <c r="QWQ104" s="87"/>
      <c r="QWR104" s="87"/>
      <c r="QWS104" s="75"/>
      <c r="QWT104" s="85"/>
      <c r="QWU104" s="23"/>
      <c r="QWV104" s="11"/>
      <c r="QWW104" s="49"/>
      <c r="QWX104" s="54"/>
      <c r="QWY104" s="87"/>
      <c r="QWZ104" s="87"/>
      <c r="QXA104" s="75"/>
      <c r="QXB104" s="85"/>
      <c r="QXC104" s="23"/>
      <c r="QXD104" s="11"/>
      <c r="QXE104" s="49"/>
      <c r="QXF104" s="54"/>
      <c r="QXG104" s="87"/>
      <c r="QXH104" s="87"/>
      <c r="QXI104" s="75"/>
      <c r="QXJ104" s="85"/>
      <c r="QXK104" s="23"/>
      <c r="QXL104" s="11"/>
      <c r="QXM104" s="49"/>
      <c r="QXN104" s="54"/>
      <c r="QXO104" s="87"/>
      <c r="QXP104" s="87"/>
      <c r="QXQ104" s="75"/>
      <c r="QXR104" s="85"/>
      <c r="QXS104" s="23"/>
      <c r="QXT104" s="11"/>
      <c r="QXU104" s="49"/>
      <c r="QXV104" s="54"/>
      <c r="QXW104" s="87"/>
      <c r="QXX104" s="87"/>
      <c r="QXY104" s="75"/>
      <c r="QXZ104" s="85"/>
      <c r="QYA104" s="23"/>
      <c r="QYB104" s="11"/>
      <c r="QYC104" s="49"/>
      <c r="QYD104" s="54"/>
      <c r="QYE104" s="87"/>
      <c r="QYF104" s="87"/>
      <c r="QYG104" s="75"/>
      <c r="QYH104" s="85"/>
      <c r="QYI104" s="23"/>
      <c r="QYJ104" s="11"/>
      <c r="QYK104" s="49"/>
      <c r="QYL104" s="54"/>
      <c r="QYM104" s="87"/>
      <c r="QYN104" s="87"/>
      <c r="QYO104" s="75"/>
      <c r="QYP104" s="85"/>
      <c r="QYQ104" s="23"/>
      <c r="QYR104" s="11"/>
      <c r="QYS104" s="49"/>
      <c r="QYT104" s="54"/>
      <c r="QYU104" s="87"/>
      <c r="QYV104" s="87"/>
      <c r="QYW104" s="75"/>
      <c r="QYX104" s="85"/>
      <c r="QYY104" s="23"/>
      <c r="QYZ104" s="11"/>
      <c r="QZA104" s="49"/>
      <c r="QZB104" s="54"/>
      <c r="QZC104" s="87"/>
      <c r="QZD104" s="87"/>
      <c r="QZE104" s="75"/>
      <c r="QZF104" s="85"/>
      <c r="QZG104" s="23"/>
      <c r="QZH104" s="11"/>
      <c r="QZI104" s="49"/>
      <c r="QZJ104" s="54"/>
      <c r="QZK104" s="87"/>
      <c r="QZL104" s="87"/>
      <c r="QZM104" s="75"/>
      <c r="QZN104" s="85"/>
      <c r="QZO104" s="23"/>
      <c r="QZP104" s="11"/>
      <c r="QZQ104" s="49"/>
      <c r="QZR104" s="54"/>
      <c r="QZS104" s="87"/>
      <c r="QZT104" s="87"/>
      <c r="QZU104" s="75"/>
      <c r="QZV104" s="85"/>
      <c r="QZW104" s="23"/>
      <c r="QZX104" s="11"/>
      <c r="QZY104" s="49"/>
      <c r="QZZ104" s="54"/>
      <c r="RAA104" s="87"/>
      <c r="RAB104" s="87"/>
      <c r="RAC104" s="75"/>
      <c r="RAD104" s="85"/>
      <c r="RAE104" s="23"/>
      <c r="RAF104" s="11"/>
      <c r="RAG104" s="49"/>
      <c r="RAH104" s="54"/>
      <c r="RAI104" s="87"/>
      <c r="RAJ104" s="87"/>
      <c r="RAK104" s="75"/>
      <c r="RAL104" s="85"/>
      <c r="RAM104" s="23"/>
      <c r="RAN104" s="11"/>
      <c r="RAO104" s="49"/>
      <c r="RAP104" s="54"/>
      <c r="RAQ104" s="87"/>
      <c r="RAR104" s="87"/>
      <c r="RAS104" s="75"/>
      <c r="RAT104" s="85"/>
      <c r="RAU104" s="23"/>
      <c r="RAV104" s="11"/>
      <c r="RAW104" s="49"/>
      <c r="RAX104" s="54"/>
      <c r="RAY104" s="87"/>
      <c r="RAZ104" s="87"/>
      <c r="RBA104" s="75"/>
      <c r="RBB104" s="85"/>
      <c r="RBC104" s="23"/>
      <c r="RBD104" s="11"/>
      <c r="RBE104" s="49"/>
      <c r="RBF104" s="54"/>
      <c r="RBG104" s="87"/>
      <c r="RBH104" s="87"/>
      <c r="RBI104" s="75"/>
      <c r="RBJ104" s="85"/>
      <c r="RBK104" s="23"/>
      <c r="RBL104" s="11"/>
      <c r="RBM104" s="49"/>
      <c r="RBN104" s="54"/>
      <c r="RBO104" s="87"/>
      <c r="RBP104" s="87"/>
      <c r="RBQ104" s="75"/>
      <c r="RBR104" s="85"/>
      <c r="RBS104" s="23"/>
      <c r="RBT104" s="11"/>
      <c r="RBU104" s="49"/>
      <c r="RBV104" s="54"/>
      <c r="RBW104" s="87"/>
      <c r="RBX104" s="87"/>
      <c r="RBY104" s="75"/>
      <c r="RBZ104" s="85"/>
      <c r="RCA104" s="23"/>
      <c r="RCB104" s="11"/>
      <c r="RCC104" s="49"/>
      <c r="RCD104" s="54"/>
      <c r="RCE104" s="87"/>
      <c r="RCF104" s="87"/>
      <c r="RCG104" s="75"/>
      <c r="RCH104" s="85"/>
      <c r="RCI104" s="23"/>
      <c r="RCJ104" s="11"/>
      <c r="RCK104" s="49"/>
      <c r="RCL104" s="54"/>
      <c r="RCM104" s="87"/>
      <c r="RCN104" s="87"/>
      <c r="RCO104" s="75"/>
      <c r="RCP104" s="85"/>
      <c r="RCQ104" s="23"/>
      <c r="RCR104" s="11"/>
      <c r="RCS104" s="49"/>
      <c r="RCT104" s="54"/>
      <c r="RCU104" s="87"/>
      <c r="RCV104" s="87"/>
      <c r="RCW104" s="75"/>
      <c r="RCX104" s="85"/>
      <c r="RCY104" s="23"/>
      <c r="RCZ104" s="11"/>
      <c r="RDA104" s="49"/>
      <c r="RDB104" s="54"/>
      <c r="RDC104" s="87"/>
      <c r="RDD104" s="87"/>
      <c r="RDE104" s="75"/>
      <c r="RDF104" s="85"/>
      <c r="RDG104" s="23"/>
      <c r="RDH104" s="11"/>
      <c r="RDI104" s="49"/>
      <c r="RDJ104" s="54"/>
      <c r="RDK104" s="87"/>
      <c r="RDL104" s="87"/>
      <c r="RDM104" s="75"/>
      <c r="RDN104" s="85"/>
      <c r="RDO104" s="23"/>
      <c r="RDP104" s="11"/>
      <c r="RDQ104" s="49"/>
      <c r="RDR104" s="54"/>
      <c r="RDS104" s="87"/>
      <c r="RDT104" s="87"/>
      <c r="RDU104" s="75"/>
      <c r="RDV104" s="85"/>
      <c r="RDW104" s="23"/>
      <c r="RDX104" s="11"/>
      <c r="RDY104" s="49"/>
      <c r="RDZ104" s="54"/>
      <c r="REA104" s="87"/>
      <c r="REB104" s="87"/>
      <c r="REC104" s="75"/>
      <c r="RED104" s="85"/>
      <c r="REE104" s="23"/>
      <c r="REF104" s="11"/>
      <c r="REG104" s="49"/>
      <c r="REH104" s="54"/>
      <c r="REI104" s="87"/>
      <c r="REJ104" s="87"/>
      <c r="REK104" s="75"/>
      <c r="REL104" s="85"/>
      <c r="REM104" s="23"/>
      <c r="REN104" s="11"/>
      <c r="REO104" s="49"/>
      <c r="REP104" s="54"/>
      <c r="REQ104" s="87"/>
      <c r="RER104" s="87"/>
      <c r="RES104" s="75"/>
      <c r="RET104" s="85"/>
      <c r="REU104" s="23"/>
      <c r="REV104" s="11"/>
      <c r="REW104" s="49"/>
      <c r="REX104" s="54"/>
      <c r="REY104" s="87"/>
      <c r="REZ104" s="87"/>
      <c r="RFA104" s="75"/>
      <c r="RFB104" s="85"/>
      <c r="RFC104" s="23"/>
      <c r="RFD104" s="11"/>
      <c r="RFE104" s="49"/>
      <c r="RFF104" s="54"/>
      <c r="RFG104" s="87"/>
      <c r="RFH104" s="87"/>
      <c r="RFI104" s="75"/>
      <c r="RFJ104" s="85"/>
      <c r="RFK104" s="23"/>
      <c r="RFL104" s="11"/>
      <c r="RFM104" s="49"/>
      <c r="RFN104" s="54"/>
      <c r="RFO104" s="87"/>
      <c r="RFP104" s="87"/>
      <c r="RFQ104" s="75"/>
      <c r="RFR104" s="85"/>
      <c r="RFS104" s="23"/>
      <c r="RFT104" s="11"/>
      <c r="RFU104" s="49"/>
      <c r="RFV104" s="54"/>
      <c r="RFW104" s="87"/>
      <c r="RFX104" s="87"/>
      <c r="RFY104" s="75"/>
      <c r="RFZ104" s="85"/>
      <c r="RGA104" s="23"/>
      <c r="RGB104" s="11"/>
      <c r="RGC104" s="49"/>
      <c r="RGD104" s="54"/>
      <c r="RGE104" s="87"/>
      <c r="RGF104" s="87"/>
      <c r="RGG104" s="75"/>
      <c r="RGH104" s="85"/>
      <c r="RGI104" s="23"/>
      <c r="RGJ104" s="11"/>
      <c r="RGK104" s="49"/>
      <c r="RGL104" s="54"/>
      <c r="RGM104" s="87"/>
      <c r="RGN104" s="87"/>
      <c r="RGO104" s="75"/>
      <c r="RGP104" s="85"/>
      <c r="RGQ104" s="23"/>
      <c r="RGR104" s="11"/>
      <c r="RGS104" s="49"/>
      <c r="RGT104" s="54"/>
      <c r="RGU104" s="87"/>
      <c r="RGV104" s="87"/>
      <c r="RGW104" s="75"/>
      <c r="RGX104" s="85"/>
      <c r="RGY104" s="23"/>
      <c r="RGZ104" s="11"/>
      <c r="RHA104" s="49"/>
      <c r="RHB104" s="54"/>
      <c r="RHC104" s="87"/>
      <c r="RHD104" s="87"/>
      <c r="RHE104" s="75"/>
      <c r="RHF104" s="85"/>
      <c r="RHG104" s="23"/>
      <c r="RHH104" s="11"/>
      <c r="RHI104" s="49"/>
      <c r="RHJ104" s="54"/>
      <c r="RHK104" s="87"/>
      <c r="RHL104" s="87"/>
      <c r="RHM104" s="75"/>
      <c r="RHN104" s="85"/>
      <c r="RHO104" s="23"/>
      <c r="RHP104" s="11"/>
      <c r="RHQ104" s="49"/>
      <c r="RHR104" s="54"/>
      <c r="RHS104" s="87"/>
      <c r="RHT104" s="87"/>
      <c r="RHU104" s="75"/>
      <c r="RHV104" s="85"/>
      <c r="RHW104" s="23"/>
      <c r="RHX104" s="11"/>
      <c r="RHY104" s="49"/>
      <c r="RHZ104" s="54"/>
      <c r="RIA104" s="87"/>
      <c r="RIB104" s="87"/>
      <c r="RIC104" s="75"/>
      <c r="RID104" s="85"/>
      <c r="RIE104" s="23"/>
      <c r="RIF104" s="11"/>
      <c r="RIG104" s="49"/>
      <c r="RIH104" s="54"/>
      <c r="RII104" s="87"/>
      <c r="RIJ104" s="87"/>
      <c r="RIK104" s="75"/>
      <c r="RIL104" s="85"/>
      <c r="RIM104" s="23"/>
      <c r="RIN104" s="11"/>
      <c r="RIO104" s="49"/>
      <c r="RIP104" s="54"/>
      <c r="RIQ104" s="87"/>
      <c r="RIR104" s="87"/>
      <c r="RIS104" s="75"/>
      <c r="RIT104" s="85"/>
      <c r="RIU104" s="23"/>
      <c r="RIV104" s="11"/>
      <c r="RIW104" s="49"/>
      <c r="RIX104" s="54"/>
      <c r="RIY104" s="87"/>
      <c r="RIZ104" s="87"/>
      <c r="RJA104" s="75"/>
      <c r="RJB104" s="85"/>
      <c r="RJC104" s="23"/>
      <c r="RJD104" s="11"/>
      <c r="RJE104" s="49"/>
      <c r="RJF104" s="54"/>
      <c r="RJG104" s="87"/>
      <c r="RJH104" s="87"/>
      <c r="RJI104" s="75"/>
      <c r="RJJ104" s="85"/>
      <c r="RJK104" s="23"/>
      <c r="RJL104" s="11"/>
      <c r="RJM104" s="49"/>
      <c r="RJN104" s="54"/>
      <c r="RJO104" s="87"/>
      <c r="RJP104" s="87"/>
      <c r="RJQ104" s="75"/>
      <c r="RJR104" s="85"/>
      <c r="RJS104" s="23"/>
      <c r="RJT104" s="11"/>
      <c r="RJU104" s="49"/>
      <c r="RJV104" s="54"/>
      <c r="RJW104" s="87"/>
      <c r="RJX104" s="87"/>
      <c r="RJY104" s="75"/>
      <c r="RJZ104" s="85"/>
      <c r="RKA104" s="23"/>
      <c r="RKB104" s="11"/>
      <c r="RKC104" s="49"/>
      <c r="RKD104" s="54"/>
      <c r="RKE104" s="87"/>
      <c r="RKF104" s="87"/>
      <c r="RKG104" s="75"/>
      <c r="RKH104" s="85"/>
      <c r="RKI104" s="23"/>
      <c r="RKJ104" s="11"/>
      <c r="RKK104" s="49"/>
      <c r="RKL104" s="54"/>
      <c r="RKM104" s="87"/>
      <c r="RKN104" s="87"/>
      <c r="RKO104" s="75"/>
      <c r="RKP104" s="85"/>
      <c r="RKQ104" s="23"/>
      <c r="RKR104" s="11"/>
      <c r="RKS104" s="49"/>
      <c r="RKT104" s="54"/>
      <c r="RKU104" s="87"/>
      <c r="RKV104" s="87"/>
      <c r="RKW104" s="75"/>
      <c r="RKX104" s="85"/>
      <c r="RKY104" s="23"/>
      <c r="RKZ104" s="11"/>
      <c r="RLA104" s="49"/>
      <c r="RLB104" s="54"/>
      <c r="RLC104" s="87"/>
      <c r="RLD104" s="87"/>
      <c r="RLE104" s="75"/>
      <c r="RLF104" s="85"/>
      <c r="RLG104" s="23"/>
      <c r="RLH104" s="11"/>
      <c r="RLI104" s="49"/>
      <c r="RLJ104" s="54"/>
      <c r="RLK104" s="87"/>
      <c r="RLL104" s="87"/>
      <c r="RLM104" s="75"/>
      <c r="RLN104" s="85"/>
      <c r="RLO104" s="23"/>
      <c r="RLP104" s="11"/>
      <c r="RLQ104" s="49"/>
      <c r="RLR104" s="54"/>
      <c r="RLS104" s="87"/>
      <c r="RLT104" s="87"/>
      <c r="RLU104" s="75"/>
      <c r="RLV104" s="85"/>
      <c r="RLW104" s="23"/>
      <c r="RLX104" s="11"/>
      <c r="RLY104" s="49"/>
      <c r="RLZ104" s="54"/>
      <c r="RMA104" s="87"/>
      <c r="RMB104" s="87"/>
      <c r="RMC104" s="75"/>
      <c r="RMD104" s="85"/>
      <c r="RME104" s="23"/>
      <c r="RMF104" s="11"/>
      <c r="RMG104" s="49"/>
      <c r="RMH104" s="54"/>
      <c r="RMI104" s="87"/>
      <c r="RMJ104" s="87"/>
      <c r="RMK104" s="75"/>
      <c r="RML104" s="85"/>
      <c r="RMM104" s="23"/>
      <c r="RMN104" s="11"/>
      <c r="RMO104" s="49"/>
      <c r="RMP104" s="54"/>
      <c r="RMQ104" s="87"/>
      <c r="RMR104" s="87"/>
      <c r="RMS104" s="75"/>
      <c r="RMT104" s="85"/>
      <c r="RMU104" s="23"/>
      <c r="RMV104" s="11"/>
      <c r="RMW104" s="49"/>
      <c r="RMX104" s="54"/>
      <c r="RMY104" s="87"/>
      <c r="RMZ104" s="87"/>
      <c r="RNA104" s="75"/>
      <c r="RNB104" s="85"/>
      <c r="RNC104" s="23"/>
      <c r="RND104" s="11"/>
      <c r="RNE104" s="49"/>
      <c r="RNF104" s="54"/>
      <c r="RNG104" s="87"/>
      <c r="RNH104" s="87"/>
      <c r="RNI104" s="75"/>
      <c r="RNJ104" s="85"/>
      <c r="RNK104" s="23"/>
      <c r="RNL104" s="11"/>
      <c r="RNM104" s="49"/>
      <c r="RNN104" s="54"/>
      <c r="RNO104" s="87"/>
      <c r="RNP104" s="87"/>
      <c r="RNQ104" s="75"/>
      <c r="RNR104" s="85"/>
      <c r="RNS104" s="23"/>
      <c r="RNT104" s="11"/>
      <c r="RNU104" s="49"/>
      <c r="RNV104" s="54"/>
      <c r="RNW104" s="87"/>
      <c r="RNX104" s="87"/>
      <c r="RNY104" s="75"/>
      <c r="RNZ104" s="85"/>
      <c r="ROA104" s="23"/>
      <c r="ROB104" s="11"/>
      <c r="ROC104" s="49"/>
      <c r="ROD104" s="54"/>
      <c r="ROE104" s="87"/>
      <c r="ROF104" s="87"/>
      <c r="ROG104" s="75"/>
      <c r="ROH104" s="85"/>
      <c r="ROI104" s="23"/>
      <c r="ROJ104" s="11"/>
      <c r="ROK104" s="49"/>
      <c r="ROL104" s="54"/>
      <c r="ROM104" s="87"/>
      <c r="RON104" s="87"/>
      <c r="ROO104" s="75"/>
      <c r="ROP104" s="85"/>
      <c r="ROQ104" s="23"/>
      <c r="ROR104" s="11"/>
      <c r="ROS104" s="49"/>
      <c r="ROT104" s="54"/>
      <c r="ROU104" s="87"/>
      <c r="ROV104" s="87"/>
      <c r="ROW104" s="75"/>
      <c r="ROX104" s="85"/>
      <c r="ROY104" s="23"/>
      <c r="ROZ104" s="11"/>
      <c r="RPA104" s="49"/>
      <c r="RPB104" s="54"/>
      <c r="RPC104" s="87"/>
      <c r="RPD104" s="87"/>
      <c r="RPE104" s="75"/>
      <c r="RPF104" s="85"/>
      <c r="RPG104" s="23"/>
      <c r="RPH104" s="11"/>
      <c r="RPI104" s="49"/>
      <c r="RPJ104" s="54"/>
      <c r="RPK104" s="87"/>
      <c r="RPL104" s="87"/>
      <c r="RPM104" s="75"/>
      <c r="RPN104" s="85"/>
      <c r="RPO104" s="23"/>
      <c r="RPP104" s="11"/>
      <c r="RPQ104" s="49"/>
      <c r="RPR104" s="54"/>
      <c r="RPS104" s="87"/>
      <c r="RPT104" s="87"/>
      <c r="RPU104" s="75"/>
      <c r="RPV104" s="85"/>
      <c r="RPW104" s="23"/>
      <c r="RPX104" s="11"/>
      <c r="RPY104" s="49"/>
      <c r="RPZ104" s="54"/>
      <c r="RQA104" s="87"/>
      <c r="RQB104" s="87"/>
      <c r="RQC104" s="75"/>
      <c r="RQD104" s="85"/>
      <c r="RQE104" s="23"/>
      <c r="RQF104" s="11"/>
      <c r="RQG104" s="49"/>
      <c r="RQH104" s="54"/>
      <c r="RQI104" s="87"/>
      <c r="RQJ104" s="87"/>
      <c r="RQK104" s="75"/>
      <c r="RQL104" s="85"/>
      <c r="RQM104" s="23"/>
      <c r="RQN104" s="11"/>
      <c r="RQO104" s="49"/>
      <c r="RQP104" s="54"/>
      <c r="RQQ104" s="87"/>
      <c r="RQR104" s="87"/>
      <c r="RQS104" s="75"/>
      <c r="RQT104" s="85"/>
      <c r="RQU104" s="23"/>
      <c r="RQV104" s="11"/>
      <c r="RQW104" s="49"/>
      <c r="RQX104" s="54"/>
      <c r="RQY104" s="87"/>
      <c r="RQZ104" s="87"/>
      <c r="RRA104" s="75"/>
      <c r="RRB104" s="85"/>
      <c r="RRC104" s="23"/>
      <c r="RRD104" s="11"/>
      <c r="RRE104" s="49"/>
      <c r="RRF104" s="54"/>
      <c r="RRG104" s="87"/>
      <c r="RRH104" s="87"/>
      <c r="RRI104" s="75"/>
      <c r="RRJ104" s="85"/>
      <c r="RRK104" s="23"/>
      <c r="RRL104" s="11"/>
      <c r="RRM104" s="49"/>
      <c r="RRN104" s="54"/>
      <c r="RRO104" s="87"/>
      <c r="RRP104" s="87"/>
      <c r="RRQ104" s="75"/>
      <c r="RRR104" s="85"/>
      <c r="RRS104" s="23"/>
      <c r="RRT104" s="11"/>
      <c r="RRU104" s="49"/>
      <c r="RRV104" s="54"/>
      <c r="RRW104" s="87"/>
      <c r="RRX104" s="87"/>
      <c r="RRY104" s="75"/>
      <c r="RRZ104" s="85"/>
      <c r="RSA104" s="23"/>
      <c r="RSB104" s="11"/>
      <c r="RSC104" s="49"/>
      <c r="RSD104" s="54"/>
      <c r="RSE104" s="87"/>
      <c r="RSF104" s="87"/>
      <c r="RSG104" s="75"/>
      <c r="RSH104" s="85"/>
      <c r="RSI104" s="23"/>
      <c r="RSJ104" s="11"/>
      <c r="RSK104" s="49"/>
      <c r="RSL104" s="54"/>
      <c r="RSM104" s="87"/>
      <c r="RSN104" s="87"/>
      <c r="RSO104" s="75"/>
      <c r="RSP104" s="85"/>
      <c r="RSQ104" s="23"/>
      <c r="RSR104" s="11"/>
      <c r="RSS104" s="49"/>
      <c r="RST104" s="54"/>
      <c r="RSU104" s="87"/>
      <c r="RSV104" s="87"/>
      <c r="RSW104" s="75"/>
      <c r="RSX104" s="85"/>
      <c r="RSY104" s="23"/>
      <c r="RSZ104" s="11"/>
      <c r="RTA104" s="49"/>
      <c r="RTB104" s="54"/>
      <c r="RTC104" s="87"/>
      <c r="RTD104" s="87"/>
      <c r="RTE104" s="75"/>
      <c r="RTF104" s="85"/>
      <c r="RTG104" s="23"/>
      <c r="RTH104" s="11"/>
      <c r="RTI104" s="49"/>
      <c r="RTJ104" s="54"/>
      <c r="RTK104" s="87"/>
      <c r="RTL104" s="87"/>
      <c r="RTM104" s="75"/>
      <c r="RTN104" s="85"/>
      <c r="RTO104" s="23"/>
      <c r="RTP104" s="11"/>
      <c r="RTQ104" s="49"/>
      <c r="RTR104" s="54"/>
      <c r="RTS104" s="87"/>
      <c r="RTT104" s="87"/>
      <c r="RTU104" s="75"/>
      <c r="RTV104" s="85"/>
      <c r="RTW104" s="23"/>
      <c r="RTX104" s="11"/>
      <c r="RTY104" s="49"/>
      <c r="RTZ104" s="54"/>
      <c r="RUA104" s="87"/>
      <c r="RUB104" s="87"/>
      <c r="RUC104" s="75"/>
      <c r="RUD104" s="85"/>
      <c r="RUE104" s="23"/>
      <c r="RUF104" s="11"/>
      <c r="RUG104" s="49"/>
      <c r="RUH104" s="54"/>
      <c r="RUI104" s="87"/>
      <c r="RUJ104" s="87"/>
      <c r="RUK104" s="75"/>
      <c r="RUL104" s="85"/>
      <c r="RUM104" s="23"/>
      <c r="RUN104" s="11"/>
      <c r="RUO104" s="49"/>
      <c r="RUP104" s="54"/>
      <c r="RUQ104" s="87"/>
      <c r="RUR104" s="87"/>
      <c r="RUS104" s="75"/>
      <c r="RUT104" s="85"/>
      <c r="RUU104" s="23"/>
      <c r="RUV104" s="11"/>
      <c r="RUW104" s="49"/>
      <c r="RUX104" s="54"/>
      <c r="RUY104" s="87"/>
      <c r="RUZ104" s="87"/>
      <c r="RVA104" s="75"/>
      <c r="RVB104" s="85"/>
      <c r="RVC104" s="23"/>
      <c r="RVD104" s="11"/>
      <c r="RVE104" s="49"/>
      <c r="RVF104" s="54"/>
      <c r="RVG104" s="87"/>
      <c r="RVH104" s="87"/>
      <c r="RVI104" s="75"/>
      <c r="RVJ104" s="85"/>
      <c r="RVK104" s="23"/>
      <c r="RVL104" s="11"/>
      <c r="RVM104" s="49"/>
      <c r="RVN104" s="54"/>
      <c r="RVO104" s="87"/>
      <c r="RVP104" s="87"/>
      <c r="RVQ104" s="75"/>
      <c r="RVR104" s="85"/>
      <c r="RVS104" s="23"/>
      <c r="RVT104" s="11"/>
      <c r="RVU104" s="49"/>
      <c r="RVV104" s="54"/>
      <c r="RVW104" s="87"/>
      <c r="RVX104" s="87"/>
      <c r="RVY104" s="75"/>
      <c r="RVZ104" s="85"/>
      <c r="RWA104" s="23"/>
      <c r="RWB104" s="11"/>
      <c r="RWC104" s="49"/>
      <c r="RWD104" s="54"/>
      <c r="RWE104" s="87"/>
      <c r="RWF104" s="87"/>
      <c r="RWG104" s="75"/>
      <c r="RWH104" s="85"/>
      <c r="RWI104" s="23"/>
      <c r="RWJ104" s="11"/>
      <c r="RWK104" s="49"/>
      <c r="RWL104" s="54"/>
      <c r="RWM104" s="87"/>
      <c r="RWN104" s="87"/>
      <c r="RWO104" s="75"/>
      <c r="RWP104" s="85"/>
      <c r="RWQ104" s="23"/>
      <c r="RWR104" s="11"/>
      <c r="RWS104" s="49"/>
      <c r="RWT104" s="54"/>
      <c r="RWU104" s="87"/>
      <c r="RWV104" s="87"/>
      <c r="RWW104" s="75"/>
      <c r="RWX104" s="85"/>
      <c r="RWY104" s="23"/>
      <c r="RWZ104" s="11"/>
      <c r="RXA104" s="49"/>
      <c r="RXB104" s="54"/>
      <c r="RXC104" s="87"/>
      <c r="RXD104" s="87"/>
      <c r="RXE104" s="75"/>
      <c r="RXF104" s="85"/>
      <c r="RXG104" s="23"/>
      <c r="RXH104" s="11"/>
      <c r="RXI104" s="49"/>
      <c r="RXJ104" s="54"/>
      <c r="RXK104" s="87"/>
      <c r="RXL104" s="87"/>
      <c r="RXM104" s="75"/>
      <c r="RXN104" s="85"/>
      <c r="RXO104" s="23"/>
      <c r="RXP104" s="11"/>
      <c r="RXQ104" s="49"/>
      <c r="RXR104" s="54"/>
      <c r="RXS104" s="87"/>
      <c r="RXT104" s="87"/>
      <c r="RXU104" s="75"/>
      <c r="RXV104" s="85"/>
      <c r="RXW104" s="23"/>
      <c r="RXX104" s="11"/>
      <c r="RXY104" s="49"/>
      <c r="RXZ104" s="54"/>
      <c r="RYA104" s="87"/>
      <c r="RYB104" s="87"/>
      <c r="RYC104" s="75"/>
      <c r="RYD104" s="85"/>
      <c r="RYE104" s="23"/>
      <c r="RYF104" s="11"/>
      <c r="RYG104" s="49"/>
      <c r="RYH104" s="54"/>
      <c r="RYI104" s="87"/>
      <c r="RYJ104" s="87"/>
      <c r="RYK104" s="75"/>
      <c r="RYL104" s="85"/>
      <c r="RYM104" s="23"/>
      <c r="RYN104" s="11"/>
      <c r="RYO104" s="49"/>
      <c r="RYP104" s="54"/>
      <c r="RYQ104" s="87"/>
      <c r="RYR104" s="87"/>
      <c r="RYS104" s="75"/>
      <c r="RYT104" s="85"/>
      <c r="RYU104" s="23"/>
      <c r="RYV104" s="11"/>
      <c r="RYW104" s="49"/>
      <c r="RYX104" s="54"/>
      <c r="RYY104" s="87"/>
      <c r="RYZ104" s="87"/>
      <c r="RZA104" s="75"/>
      <c r="RZB104" s="85"/>
      <c r="RZC104" s="23"/>
      <c r="RZD104" s="11"/>
      <c r="RZE104" s="49"/>
      <c r="RZF104" s="54"/>
      <c r="RZG104" s="87"/>
      <c r="RZH104" s="87"/>
      <c r="RZI104" s="75"/>
      <c r="RZJ104" s="85"/>
      <c r="RZK104" s="23"/>
      <c r="RZL104" s="11"/>
      <c r="RZM104" s="49"/>
      <c r="RZN104" s="54"/>
      <c r="RZO104" s="87"/>
      <c r="RZP104" s="87"/>
      <c r="RZQ104" s="75"/>
      <c r="RZR104" s="85"/>
      <c r="RZS104" s="23"/>
      <c r="RZT104" s="11"/>
      <c r="RZU104" s="49"/>
      <c r="RZV104" s="54"/>
      <c r="RZW104" s="87"/>
      <c r="RZX104" s="87"/>
      <c r="RZY104" s="75"/>
      <c r="RZZ104" s="85"/>
      <c r="SAA104" s="23"/>
      <c r="SAB104" s="11"/>
      <c r="SAC104" s="49"/>
      <c r="SAD104" s="54"/>
      <c r="SAE104" s="87"/>
      <c r="SAF104" s="87"/>
      <c r="SAG104" s="75"/>
      <c r="SAH104" s="85"/>
      <c r="SAI104" s="23"/>
      <c r="SAJ104" s="11"/>
      <c r="SAK104" s="49"/>
      <c r="SAL104" s="54"/>
      <c r="SAM104" s="87"/>
      <c r="SAN104" s="87"/>
      <c r="SAO104" s="75"/>
      <c r="SAP104" s="85"/>
      <c r="SAQ104" s="23"/>
      <c r="SAR104" s="11"/>
      <c r="SAS104" s="49"/>
      <c r="SAT104" s="54"/>
      <c r="SAU104" s="87"/>
      <c r="SAV104" s="87"/>
      <c r="SAW104" s="75"/>
      <c r="SAX104" s="85"/>
      <c r="SAY104" s="23"/>
      <c r="SAZ104" s="11"/>
      <c r="SBA104" s="49"/>
      <c r="SBB104" s="54"/>
      <c r="SBC104" s="87"/>
      <c r="SBD104" s="87"/>
      <c r="SBE104" s="75"/>
      <c r="SBF104" s="85"/>
      <c r="SBG104" s="23"/>
      <c r="SBH104" s="11"/>
      <c r="SBI104" s="49"/>
      <c r="SBJ104" s="54"/>
      <c r="SBK104" s="87"/>
      <c r="SBL104" s="87"/>
      <c r="SBM104" s="75"/>
      <c r="SBN104" s="85"/>
      <c r="SBO104" s="23"/>
      <c r="SBP104" s="11"/>
      <c r="SBQ104" s="49"/>
      <c r="SBR104" s="54"/>
      <c r="SBS104" s="87"/>
      <c r="SBT104" s="87"/>
      <c r="SBU104" s="75"/>
      <c r="SBV104" s="85"/>
      <c r="SBW104" s="23"/>
      <c r="SBX104" s="11"/>
      <c r="SBY104" s="49"/>
      <c r="SBZ104" s="54"/>
      <c r="SCA104" s="87"/>
      <c r="SCB104" s="87"/>
      <c r="SCC104" s="75"/>
      <c r="SCD104" s="85"/>
      <c r="SCE104" s="23"/>
      <c r="SCF104" s="11"/>
      <c r="SCG104" s="49"/>
      <c r="SCH104" s="54"/>
      <c r="SCI104" s="87"/>
      <c r="SCJ104" s="87"/>
      <c r="SCK104" s="75"/>
      <c r="SCL104" s="85"/>
      <c r="SCM104" s="23"/>
      <c r="SCN104" s="11"/>
      <c r="SCO104" s="49"/>
      <c r="SCP104" s="54"/>
      <c r="SCQ104" s="87"/>
      <c r="SCR104" s="87"/>
      <c r="SCS104" s="75"/>
      <c r="SCT104" s="85"/>
      <c r="SCU104" s="23"/>
      <c r="SCV104" s="11"/>
      <c r="SCW104" s="49"/>
      <c r="SCX104" s="54"/>
      <c r="SCY104" s="87"/>
      <c r="SCZ104" s="87"/>
      <c r="SDA104" s="75"/>
      <c r="SDB104" s="85"/>
      <c r="SDC104" s="23"/>
      <c r="SDD104" s="11"/>
      <c r="SDE104" s="49"/>
      <c r="SDF104" s="54"/>
      <c r="SDG104" s="87"/>
      <c r="SDH104" s="87"/>
      <c r="SDI104" s="75"/>
      <c r="SDJ104" s="85"/>
      <c r="SDK104" s="23"/>
      <c r="SDL104" s="11"/>
      <c r="SDM104" s="49"/>
      <c r="SDN104" s="54"/>
      <c r="SDO104" s="87"/>
      <c r="SDP104" s="87"/>
      <c r="SDQ104" s="75"/>
      <c r="SDR104" s="85"/>
      <c r="SDS104" s="23"/>
      <c r="SDT104" s="11"/>
      <c r="SDU104" s="49"/>
      <c r="SDV104" s="54"/>
      <c r="SDW104" s="87"/>
      <c r="SDX104" s="87"/>
      <c r="SDY104" s="75"/>
      <c r="SDZ104" s="85"/>
      <c r="SEA104" s="23"/>
      <c r="SEB104" s="11"/>
      <c r="SEC104" s="49"/>
      <c r="SED104" s="54"/>
      <c r="SEE104" s="87"/>
      <c r="SEF104" s="87"/>
      <c r="SEG104" s="75"/>
      <c r="SEH104" s="85"/>
      <c r="SEI104" s="23"/>
      <c r="SEJ104" s="11"/>
      <c r="SEK104" s="49"/>
      <c r="SEL104" s="54"/>
      <c r="SEM104" s="87"/>
      <c r="SEN104" s="87"/>
      <c r="SEO104" s="75"/>
      <c r="SEP104" s="85"/>
      <c r="SEQ104" s="23"/>
      <c r="SER104" s="11"/>
      <c r="SES104" s="49"/>
      <c r="SET104" s="54"/>
      <c r="SEU104" s="87"/>
      <c r="SEV104" s="87"/>
      <c r="SEW104" s="75"/>
      <c r="SEX104" s="85"/>
      <c r="SEY104" s="23"/>
      <c r="SEZ104" s="11"/>
      <c r="SFA104" s="49"/>
      <c r="SFB104" s="54"/>
      <c r="SFC104" s="87"/>
      <c r="SFD104" s="87"/>
      <c r="SFE104" s="75"/>
      <c r="SFF104" s="85"/>
      <c r="SFG104" s="23"/>
      <c r="SFH104" s="11"/>
      <c r="SFI104" s="49"/>
      <c r="SFJ104" s="54"/>
      <c r="SFK104" s="87"/>
      <c r="SFL104" s="87"/>
      <c r="SFM104" s="75"/>
      <c r="SFN104" s="85"/>
      <c r="SFO104" s="23"/>
      <c r="SFP104" s="11"/>
      <c r="SFQ104" s="49"/>
      <c r="SFR104" s="54"/>
      <c r="SFS104" s="87"/>
      <c r="SFT104" s="87"/>
      <c r="SFU104" s="75"/>
      <c r="SFV104" s="85"/>
      <c r="SFW104" s="23"/>
      <c r="SFX104" s="11"/>
      <c r="SFY104" s="49"/>
      <c r="SFZ104" s="54"/>
      <c r="SGA104" s="87"/>
      <c r="SGB104" s="87"/>
      <c r="SGC104" s="75"/>
      <c r="SGD104" s="85"/>
      <c r="SGE104" s="23"/>
      <c r="SGF104" s="11"/>
      <c r="SGG104" s="49"/>
      <c r="SGH104" s="54"/>
      <c r="SGI104" s="87"/>
      <c r="SGJ104" s="87"/>
      <c r="SGK104" s="75"/>
      <c r="SGL104" s="85"/>
      <c r="SGM104" s="23"/>
      <c r="SGN104" s="11"/>
      <c r="SGO104" s="49"/>
      <c r="SGP104" s="54"/>
      <c r="SGQ104" s="87"/>
      <c r="SGR104" s="87"/>
      <c r="SGS104" s="75"/>
      <c r="SGT104" s="85"/>
      <c r="SGU104" s="23"/>
      <c r="SGV104" s="11"/>
      <c r="SGW104" s="49"/>
      <c r="SGX104" s="54"/>
      <c r="SGY104" s="87"/>
      <c r="SGZ104" s="87"/>
      <c r="SHA104" s="75"/>
      <c r="SHB104" s="85"/>
      <c r="SHC104" s="23"/>
      <c r="SHD104" s="11"/>
      <c r="SHE104" s="49"/>
      <c r="SHF104" s="54"/>
      <c r="SHG104" s="87"/>
      <c r="SHH104" s="87"/>
      <c r="SHI104" s="75"/>
      <c r="SHJ104" s="85"/>
      <c r="SHK104" s="23"/>
      <c r="SHL104" s="11"/>
      <c r="SHM104" s="49"/>
      <c r="SHN104" s="54"/>
      <c r="SHO104" s="87"/>
      <c r="SHP104" s="87"/>
      <c r="SHQ104" s="75"/>
      <c r="SHR104" s="85"/>
      <c r="SHS104" s="23"/>
      <c r="SHT104" s="11"/>
      <c r="SHU104" s="49"/>
      <c r="SHV104" s="54"/>
      <c r="SHW104" s="87"/>
      <c r="SHX104" s="87"/>
      <c r="SHY104" s="75"/>
      <c r="SHZ104" s="85"/>
      <c r="SIA104" s="23"/>
      <c r="SIB104" s="11"/>
      <c r="SIC104" s="49"/>
      <c r="SID104" s="54"/>
      <c r="SIE104" s="87"/>
      <c r="SIF104" s="87"/>
      <c r="SIG104" s="75"/>
      <c r="SIH104" s="85"/>
      <c r="SII104" s="23"/>
      <c r="SIJ104" s="11"/>
      <c r="SIK104" s="49"/>
      <c r="SIL104" s="54"/>
      <c r="SIM104" s="87"/>
      <c r="SIN104" s="87"/>
      <c r="SIO104" s="75"/>
      <c r="SIP104" s="85"/>
      <c r="SIQ104" s="23"/>
      <c r="SIR104" s="11"/>
      <c r="SIS104" s="49"/>
      <c r="SIT104" s="54"/>
      <c r="SIU104" s="87"/>
      <c r="SIV104" s="87"/>
      <c r="SIW104" s="75"/>
      <c r="SIX104" s="85"/>
      <c r="SIY104" s="23"/>
      <c r="SIZ104" s="11"/>
      <c r="SJA104" s="49"/>
      <c r="SJB104" s="54"/>
      <c r="SJC104" s="87"/>
      <c r="SJD104" s="87"/>
      <c r="SJE104" s="75"/>
      <c r="SJF104" s="85"/>
      <c r="SJG104" s="23"/>
      <c r="SJH104" s="11"/>
      <c r="SJI104" s="49"/>
      <c r="SJJ104" s="54"/>
      <c r="SJK104" s="87"/>
      <c r="SJL104" s="87"/>
      <c r="SJM104" s="75"/>
      <c r="SJN104" s="85"/>
      <c r="SJO104" s="23"/>
      <c r="SJP104" s="11"/>
      <c r="SJQ104" s="49"/>
      <c r="SJR104" s="54"/>
      <c r="SJS104" s="87"/>
      <c r="SJT104" s="87"/>
      <c r="SJU104" s="75"/>
      <c r="SJV104" s="85"/>
      <c r="SJW104" s="23"/>
      <c r="SJX104" s="11"/>
      <c r="SJY104" s="49"/>
      <c r="SJZ104" s="54"/>
      <c r="SKA104" s="87"/>
      <c r="SKB104" s="87"/>
      <c r="SKC104" s="75"/>
      <c r="SKD104" s="85"/>
      <c r="SKE104" s="23"/>
      <c r="SKF104" s="11"/>
      <c r="SKG104" s="49"/>
      <c r="SKH104" s="54"/>
      <c r="SKI104" s="87"/>
      <c r="SKJ104" s="87"/>
      <c r="SKK104" s="75"/>
      <c r="SKL104" s="85"/>
      <c r="SKM104" s="23"/>
      <c r="SKN104" s="11"/>
      <c r="SKO104" s="49"/>
      <c r="SKP104" s="54"/>
      <c r="SKQ104" s="87"/>
      <c r="SKR104" s="87"/>
      <c r="SKS104" s="75"/>
      <c r="SKT104" s="85"/>
      <c r="SKU104" s="23"/>
      <c r="SKV104" s="11"/>
      <c r="SKW104" s="49"/>
      <c r="SKX104" s="54"/>
      <c r="SKY104" s="87"/>
      <c r="SKZ104" s="87"/>
      <c r="SLA104" s="75"/>
      <c r="SLB104" s="85"/>
      <c r="SLC104" s="23"/>
      <c r="SLD104" s="11"/>
      <c r="SLE104" s="49"/>
      <c r="SLF104" s="54"/>
      <c r="SLG104" s="87"/>
      <c r="SLH104" s="87"/>
      <c r="SLI104" s="75"/>
      <c r="SLJ104" s="85"/>
      <c r="SLK104" s="23"/>
      <c r="SLL104" s="11"/>
      <c r="SLM104" s="49"/>
      <c r="SLN104" s="54"/>
      <c r="SLO104" s="87"/>
      <c r="SLP104" s="87"/>
      <c r="SLQ104" s="75"/>
      <c r="SLR104" s="85"/>
      <c r="SLS104" s="23"/>
      <c r="SLT104" s="11"/>
      <c r="SLU104" s="49"/>
      <c r="SLV104" s="54"/>
      <c r="SLW104" s="87"/>
      <c r="SLX104" s="87"/>
      <c r="SLY104" s="75"/>
      <c r="SLZ104" s="85"/>
      <c r="SMA104" s="23"/>
      <c r="SMB104" s="11"/>
      <c r="SMC104" s="49"/>
      <c r="SMD104" s="54"/>
      <c r="SME104" s="87"/>
      <c r="SMF104" s="87"/>
      <c r="SMG104" s="75"/>
      <c r="SMH104" s="85"/>
      <c r="SMI104" s="23"/>
      <c r="SMJ104" s="11"/>
      <c r="SMK104" s="49"/>
      <c r="SML104" s="54"/>
      <c r="SMM104" s="87"/>
      <c r="SMN104" s="87"/>
      <c r="SMO104" s="75"/>
      <c r="SMP104" s="85"/>
      <c r="SMQ104" s="23"/>
      <c r="SMR104" s="11"/>
      <c r="SMS104" s="49"/>
      <c r="SMT104" s="54"/>
      <c r="SMU104" s="87"/>
      <c r="SMV104" s="87"/>
      <c r="SMW104" s="75"/>
      <c r="SMX104" s="85"/>
      <c r="SMY104" s="23"/>
      <c r="SMZ104" s="11"/>
      <c r="SNA104" s="49"/>
      <c r="SNB104" s="54"/>
      <c r="SNC104" s="87"/>
      <c r="SND104" s="87"/>
      <c r="SNE104" s="75"/>
      <c r="SNF104" s="85"/>
      <c r="SNG104" s="23"/>
      <c r="SNH104" s="11"/>
      <c r="SNI104" s="49"/>
      <c r="SNJ104" s="54"/>
      <c r="SNK104" s="87"/>
      <c r="SNL104" s="87"/>
      <c r="SNM104" s="75"/>
      <c r="SNN104" s="85"/>
      <c r="SNO104" s="23"/>
      <c r="SNP104" s="11"/>
      <c r="SNQ104" s="49"/>
      <c r="SNR104" s="54"/>
      <c r="SNS104" s="87"/>
      <c r="SNT104" s="87"/>
      <c r="SNU104" s="75"/>
      <c r="SNV104" s="85"/>
      <c r="SNW104" s="23"/>
      <c r="SNX104" s="11"/>
      <c r="SNY104" s="49"/>
      <c r="SNZ104" s="54"/>
      <c r="SOA104" s="87"/>
      <c r="SOB104" s="87"/>
      <c r="SOC104" s="75"/>
      <c r="SOD104" s="85"/>
      <c r="SOE104" s="23"/>
      <c r="SOF104" s="11"/>
      <c r="SOG104" s="49"/>
      <c r="SOH104" s="54"/>
      <c r="SOI104" s="87"/>
      <c r="SOJ104" s="87"/>
      <c r="SOK104" s="75"/>
      <c r="SOL104" s="85"/>
      <c r="SOM104" s="23"/>
      <c r="SON104" s="11"/>
      <c r="SOO104" s="49"/>
      <c r="SOP104" s="54"/>
      <c r="SOQ104" s="87"/>
      <c r="SOR104" s="87"/>
      <c r="SOS104" s="75"/>
      <c r="SOT104" s="85"/>
      <c r="SOU104" s="23"/>
      <c r="SOV104" s="11"/>
      <c r="SOW104" s="49"/>
      <c r="SOX104" s="54"/>
      <c r="SOY104" s="87"/>
      <c r="SOZ104" s="87"/>
      <c r="SPA104" s="75"/>
      <c r="SPB104" s="85"/>
      <c r="SPC104" s="23"/>
      <c r="SPD104" s="11"/>
      <c r="SPE104" s="49"/>
      <c r="SPF104" s="54"/>
      <c r="SPG104" s="87"/>
      <c r="SPH104" s="87"/>
      <c r="SPI104" s="75"/>
      <c r="SPJ104" s="85"/>
      <c r="SPK104" s="23"/>
      <c r="SPL104" s="11"/>
      <c r="SPM104" s="49"/>
      <c r="SPN104" s="54"/>
      <c r="SPO104" s="87"/>
      <c r="SPP104" s="87"/>
      <c r="SPQ104" s="75"/>
      <c r="SPR104" s="85"/>
      <c r="SPS104" s="23"/>
      <c r="SPT104" s="11"/>
      <c r="SPU104" s="49"/>
      <c r="SPV104" s="54"/>
      <c r="SPW104" s="87"/>
      <c r="SPX104" s="87"/>
      <c r="SPY104" s="75"/>
      <c r="SPZ104" s="85"/>
      <c r="SQA104" s="23"/>
      <c r="SQB104" s="11"/>
      <c r="SQC104" s="49"/>
      <c r="SQD104" s="54"/>
      <c r="SQE104" s="87"/>
      <c r="SQF104" s="87"/>
      <c r="SQG104" s="75"/>
      <c r="SQH104" s="85"/>
      <c r="SQI104" s="23"/>
      <c r="SQJ104" s="11"/>
      <c r="SQK104" s="49"/>
      <c r="SQL104" s="54"/>
      <c r="SQM104" s="87"/>
      <c r="SQN104" s="87"/>
      <c r="SQO104" s="75"/>
      <c r="SQP104" s="85"/>
      <c r="SQQ104" s="23"/>
      <c r="SQR104" s="11"/>
      <c r="SQS104" s="49"/>
      <c r="SQT104" s="54"/>
      <c r="SQU104" s="87"/>
      <c r="SQV104" s="87"/>
      <c r="SQW104" s="75"/>
      <c r="SQX104" s="85"/>
      <c r="SQY104" s="23"/>
      <c r="SQZ104" s="11"/>
      <c r="SRA104" s="49"/>
      <c r="SRB104" s="54"/>
      <c r="SRC104" s="87"/>
      <c r="SRD104" s="87"/>
      <c r="SRE104" s="75"/>
      <c r="SRF104" s="85"/>
      <c r="SRG104" s="23"/>
      <c r="SRH104" s="11"/>
      <c r="SRI104" s="49"/>
      <c r="SRJ104" s="54"/>
      <c r="SRK104" s="87"/>
      <c r="SRL104" s="87"/>
      <c r="SRM104" s="75"/>
      <c r="SRN104" s="85"/>
      <c r="SRO104" s="23"/>
      <c r="SRP104" s="11"/>
      <c r="SRQ104" s="49"/>
      <c r="SRR104" s="54"/>
      <c r="SRS104" s="87"/>
      <c r="SRT104" s="87"/>
      <c r="SRU104" s="75"/>
      <c r="SRV104" s="85"/>
      <c r="SRW104" s="23"/>
      <c r="SRX104" s="11"/>
      <c r="SRY104" s="49"/>
      <c r="SRZ104" s="54"/>
      <c r="SSA104" s="87"/>
      <c r="SSB104" s="87"/>
      <c r="SSC104" s="75"/>
      <c r="SSD104" s="85"/>
      <c r="SSE104" s="23"/>
      <c r="SSF104" s="11"/>
      <c r="SSG104" s="49"/>
      <c r="SSH104" s="54"/>
      <c r="SSI104" s="87"/>
      <c r="SSJ104" s="87"/>
      <c r="SSK104" s="75"/>
      <c r="SSL104" s="85"/>
      <c r="SSM104" s="23"/>
      <c r="SSN104" s="11"/>
      <c r="SSO104" s="49"/>
      <c r="SSP104" s="54"/>
      <c r="SSQ104" s="87"/>
      <c r="SSR104" s="87"/>
      <c r="SSS104" s="75"/>
      <c r="SST104" s="85"/>
      <c r="SSU104" s="23"/>
      <c r="SSV104" s="11"/>
      <c r="SSW104" s="49"/>
      <c r="SSX104" s="54"/>
      <c r="SSY104" s="87"/>
      <c r="SSZ104" s="87"/>
      <c r="STA104" s="75"/>
      <c r="STB104" s="85"/>
      <c r="STC104" s="23"/>
      <c r="STD104" s="11"/>
      <c r="STE104" s="49"/>
      <c r="STF104" s="54"/>
      <c r="STG104" s="87"/>
      <c r="STH104" s="87"/>
      <c r="STI104" s="75"/>
      <c r="STJ104" s="85"/>
      <c r="STK104" s="23"/>
      <c r="STL104" s="11"/>
      <c r="STM104" s="49"/>
      <c r="STN104" s="54"/>
      <c r="STO104" s="87"/>
      <c r="STP104" s="87"/>
      <c r="STQ104" s="75"/>
      <c r="STR104" s="85"/>
      <c r="STS104" s="23"/>
      <c r="STT104" s="11"/>
      <c r="STU104" s="49"/>
      <c r="STV104" s="54"/>
      <c r="STW104" s="87"/>
      <c r="STX104" s="87"/>
      <c r="STY104" s="75"/>
      <c r="STZ104" s="85"/>
      <c r="SUA104" s="23"/>
      <c r="SUB104" s="11"/>
      <c r="SUC104" s="49"/>
      <c r="SUD104" s="54"/>
      <c r="SUE104" s="87"/>
      <c r="SUF104" s="87"/>
      <c r="SUG104" s="75"/>
      <c r="SUH104" s="85"/>
      <c r="SUI104" s="23"/>
      <c r="SUJ104" s="11"/>
      <c r="SUK104" s="49"/>
      <c r="SUL104" s="54"/>
      <c r="SUM104" s="87"/>
      <c r="SUN104" s="87"/>
      <c r="SUO104" s="75"/>
      <c r="SUP104" s="85"/>
      <c r="SUQ104" s="23"/>
      <c r="SUR104" s="11"/>
      <c r="SUS104" s="49"/>
      <c r="SUT104" s="54"/>
      <c r="SUU104" s="87"/>
      <c r="SUV104" s="87"/>
      <c r="SUW104" s="75"/>
      <c r="SUX104" s="85"/>
      <c r="SUY104" s="23"/>
      <c r="SUZ104" s="11"/>
      <c r="SVA104" s="49"/>
      <c r="SVB104" s="54"/>
      <c r="SVC104" s="87"/>
      <c r="SVD104" s="87"/>
      <c r="SVE104" s="75"/>
      <c r="SVF104" s="85"/>
      <c r="SVG104" s="23"/>
      <c r="SVH104" s="11"/>
      <c r="SVI104" s="49"/>
      <c r="SVJ104" s="54"/>
      <c r="SVK104" s="87"/>
      <c r="SVL104" s="87"/>
      <c r="SVM104" s="75"/>
      <c r="SVN104" s="85"/>
      <c r="SVO104" s="23"/>
      <c r="SVP104" s="11"/>
      <c r="SVQ104" s="49"/>
      <c r="SVR104" s="54"/>
      <c r="SVS104" s="87"/>
      <c r="SVT104" s="87"/>
      <c r="SVU104" s="75"/>
      <c r="SVV104" s="85"/>
      <c r="SVW104" s="23"/>
      <c r="SVX104" s="11"/>
      <c r="SVY104" s="49"/>
      <c r="SVZ104" s="54"/>
      <c r="SWA104" s="87"/>
      <c r="SWB104" s="87"/>
      <c r="SWC104" s="75"/>
      <c r="SWD104" s="85"/>
      <c r="SWE104" s="23"/>
      <c r="SWF104" s="11"/>
      <c r="SWG104" s="49"/>
      <c r="SWH104" s="54"/>
      <c r="SWI104" s="87"/>
      <c r="SWJ104" s="87"/>
      <c r="SWK104" s="75"/>
      <c r="SWL104" s="85"/>
      <c r="SWM104" s="23"/>
      <c r="SWN104" s="11"/>
      <c r="SWO104" s="49"/>
      <c r="SWP104" s="54"/>
      <c r="SWQ104" s="87"/>
      <c r="SWR104" s="87"/>
      <c r="SWS104" s="75"/>
      <c r="SWT104" s="85"/>
      <c r="SWU104" s="23"/>
      <c r="SWV104" s="11"/>
      <c r="SWW104" s="49"/>
      <c r="SWX104" s="54"/>
      <c r="SWY104" s="87"/>
      <c r="SWZ104" s="87"/>
      <c r="SXA104" s="75"/>
      <c r="SXB104" s="85"/>
      <c r="SXC104" s="23"/>
      <c r="SXD104" s="11"/>
      <c r="SXE104" s="49"/>
      <c r="SXF104" s="54"/>
      <c r="SXG104" s="87"/>
      <c r="SXH104" s="87"/>
      <c r="SXI104" s="75"/>
      <c r="SXJ104" s="85"/>
      <c r="SXK104" s="23"/>
      <c r="SXL104" s="11"/>
      <c r="SXM104" s="49"/>
      <c r="SXN104" s="54"/>
      <c r="SXO104" s="87"/>
      <c r="SXP104" s="87"/>
      <c r="SXQ104" s="75"/>
      <c r="SXR104" s="85"/>
      <c r="SXS104" s="23"/>
      <c r="SXT104" s="11"/>
      <c r="SXU104" s="49"/>
      <c r="SXV104" s="54"/>
      <c r="SXW104" s="87"/>
      <c r="SXX104" s="87"/>
      <c r="SXY104" s="75"/>
      <c r="SXZ104" s="85"/>
      <c r="SYA104" s="23"/>
      <c r="SYB104" s="11"/>
      <c r="SYC104" s="49"/>
      <c r="SYD104" s="54"/>
      <c r="SYE104" s="87"/>
      <c r="SYF104" s="87"/>
      <c r="SYG104" s="75"/>
      <c r="SYH104" s="85"/>
      <c r="SYI104" s="23"/>
      <c r="SYJ104" s="11"/>
      <c r="SYK104" s="49"/>
      <c r="SYL104" s="54"/>
      <c r="SYM104" s="87"/>
      <c r="SYN104" s="87"/>
      <c r="SYO104" s="75"/>
      <c r="SYP104" s="85"/>
      <c r="SYQ104" s="23"/>
      <c r="SYR104" s="11"/>
      <c r="SYS104" s="49"/>
      <c r="SYT104" s="54"/>
      <c r="SYU104" s="87"/>
      <c r="SYV104" s="87"/>
      <c r="SYW104" s="75"/>
      <c r="SYX104" s="85"/>
      <c r="SYY104" s="23"/>
      <c r="SYZ104" s="11"/>
      <c r="SZA104" s="49"/>
      <c r="SZB104" s="54"/>
      <c r="SZC104" s="87"/>
      <c r="SZD104" s="87"/>
      <c r="SZE104" s="75"/>
      <c r="SZF104" s="85"/>
      <c r="SZG104" s="23"/>
      <c r="SZH104" s="11"/>
      <c r="SZI104" s="49"/>
      <c r="SZJ104" s="54"/>
      <c r="SZK104" s="87"/>
      <c r="SZL104" s="87"/>
      <c r="SZM104" s="75"/>
      <c r="SZN104" s="85"/>
      <c r="SZO104" s="23"/>
      <c r="SZP104" s="11"/>
      <c r="SZQ104" s="49"/>
      <c r="SZR104" s="54"/>
      <c r="SZS104" s="87"/>
      <c r="SZT104" s="87"/>
      <c r="SZU104" s="75"/>
      <c r="SZV104" s="85"/>
      <c r="SZW104" s="23"/>
      <c r="SZX104" s="11"/>
      <c r="SZY104" s="49"/>
      <c r="SZZ104" s="54"/>
      <c r="TAA104" s="87"/>
      <c r="TAB104" s="87"/>
      <c r="TAC104" s="75"/>
      <c r="TAD104" s="85"/>
      <c r="TAE104" s="23"/>
      <c r="TAF104" s="11"/>
      <c r="TAG104" s="49"/>
      <c r="TAH104" s="54"/>
      <c r="TAI104" s="87"/>
      <c r="TAJ104" s="87"/>
      <c r="TAK104" s="75"/>
      <c r="TAL104" s="85"/>
      <c r="TAM104" s="23"/>
      <c r="TAN104" s="11"/>
      <c r="TAO104" s="49"/>
      <c r="TAP104" s="54"/>
      <c r="TAQ104" s="87"/>
      <c r="TAR104" s="87"/>
      <c r="TAS104" s="75"/>
      <c r="TAT104" s="85"/>
      <c r="TAU104" s="23"/>
      <c r="TAV104" s="11"/>
      <c r="TAW104" s="49"/>
      <c r="TAX104" s="54"/>
      <c r="TAY104" s="87"/>
      <c r="TAZ104" s="87"/>
      <c r="TBA104" s="75"/>
      <c r="TBB104" s="85"/>
      <c r="TBC104" s="23"/>
      <c r="TBD104" s="11"/>
      <c r="TBE104" s="49"/>
      <c r="TBF104" s="54"/>
      <c r="TBG104" s="87"/>
      <c r="TBH104" s="87"/>
      <c r="TBI104" s="75"/>
      <c r="TBJ104" s="85"/>
      <c r="TBK104" s="23"/>
      <c r="TBL104" s="11"/>
      <c r="TBM104" s="49"/>
      <c r="TBN104" s="54"/>
      <c r="TBO104" s="87"/>
      <c r="TBP104" s="87"/>
      <c r="TBQ104" s="75"/>
      <c r="TBR104" s="85"/>
      <c r="TBS104" s="23"/>
      <c r="TBT104" s="11"/>
      <c r="TBU104" s="49"/>
      <c r="TBV104" s="54"/>
      <c r="TBW104" s="87"/>
      <c r="TBX104" s="87"/>
      <c r="TBY104" s="75"/>
      <c r="TBZ104" s="85"/>
      <c r="TCA104" s="23"/>
      <c r="TCB104" s="11"/>
      <c r="TCC104" s="49"/>
      <c r="TCD104" s="54"/>
      <c r="TCE104" s="87"/>
      <c r="TCF104" s="87"/>
      <c r="TCG104" s="75"/>
      <c r="TCH104" s="85"/>
      <c r="TCI104" s="23"/>
      <c r="TCJ104" s="11"/>
      <c r="TCK104" s="49"/>
      <c r="TCL104" s="54"/>
      <c r="TCM104" s="87"/>
      <c r="TCN104" s="87"/>
      <c r="TCO104" s="75"/>
      <c r="TCP104" s="85"/>
      <c r="TCQ104" s="23"/>
      <c r="TCR104" s="11"/>
      <c r="TCS104" s="49"/>
      <c r="TCT104" s="54"/>
      <c r="TCU104" s="87"/>
      <c r="TCV104" s="87"/>
      <c r="TCW104" s="75"/>
      <c r="TCX104" s="85"/>
      <c r="TCY104" s="23"/>
      <c r="TCZ104" s="11"/>
      <c r="TDA104" s="49"/>
      <c r="TDB104" s="54"/>
      <c r="TDC104" s="87"/>
      <c r="TDD104" s="87"/>
      <c r="TDE104" s="75"/>
      <c r="TDF104" s="85"/>
      <c r="TDG104" s="23"/>
      <c r="TDH104" s="11"/>
      <c r="TDI104" s="49"/>
      <c r="TDJ104" s="54"/>
      <c r="TDK104" s="87"/>
      <c r="TDL104" s="87"/>
      <c r="TDM104" s="75"/>
      <c r="TDN104" s="85"/>
      <c r="TDO104" s="23"/>
      <c r="TDP104" s="11"/>
      <c r="TDQ104" s="49"/>
      <c r="TDR104" s="54"/>
      <c r="TDS104" s="87"/>
      <c r="TDT104" s="87"/>
      <c r="TDU104" s="75"/>
      <c r="TDV104" s="85"/>
      <c r="TDW104" s="23"/>
      <c r="TDX104" s="11"/>
      <c r="TDY104" s="49"/>
      <c r="TDZ104" s="54"/>
      <c r="TEA104" s="87"/>
      <c r="TEB104" s="87"/>
      <c r="TEC104" s="75"/>
      <c r="TED104" s="85"/>
      <c r="TEE104" s="23"/>
      <c r="TEF104" s="11"/>
      <c r="TEG104" s="49"/>
      <c r="TEH104" s="54"/>
      <c r="TEI104" s="87"/>
      <c r="TEJ104" s="87"/>
      <c r="TEK104" s="75"/>
      <c r="TEL104" s="85"/>
      <c r="TEM104" s="23"/>
      <c r="TEN104" s="11"/>
      <c r="TEO104" s="49"/>
      <c r="TEP104" s="54"/>
      <c r="TEQ104" s="87"/>
      <c r="TER104" s="87"/>
      <c r="TES104" s="75"/>
      <c r="TET104" s="85"/>
      <c r="TEU104" s="23"/>
      <c r="TEV104" s="11"/>
      <c r="TEW104" s="49"/>
      <c r="TEX104" s="54"/>
      <c r="TEY104" s="87"/>
      <c r="TEZ104" s="87"/>
      <c r="TFA104" s="75"/>
      <c r="TFB104" s="85"/>
      <c r="TFC104" s="23"/>
      <c r="TFD104" s="11"/>
      <c r="TFE104" s="49"/>
      <c r="TFF104" s="54"/>
      <c r="TFG104" s="87"/>
      <c r="TFH104" s="87"/>
      <c r="TFI104" s="75"/>
      <c r="TFJ104" s="85"/>
      <c r="TFK104" s="23"/>
      <c r="TFL104" s="11"/>
      <c r="TFM104" s="49"/>
      <c r="TFN104" s="54"/>
      <c r="TFO104" s="87"/>
      <c r="TFP104" s="87"/>
      <c r="TFQ104" s="75"/>
      <c r="TFR104" s="85"/>
      <c r="TFS104" s="23"/>
      <c r="TFT104" s="11"/>
      <c r="TFU104" s="49"/>
      <c r="TFV104" s="54"/>
      <c r="TFW104" s="87"/>
      <c r="TFX104" s="87"/>
      <c r="TFY104" s="75"/>
      <c r="TFZ104" s="85"/>
      <c r="TGA104" s="23"/>
      <c r="TGB104" s="11"/>
      <c r="TGC104" s="49"/>
      <c r="TGD104" s="54"/>
      <c r="TGE104" s="87"/>
      <c r="TGF104" s="87"/>
      <c r="TGG104" s="75"/>
      <c r="TGH104" s="85"/>
      <c r="TGI104" s="23"/>
      <c r="TGJ104" s="11"/>
      <c r="TGK104" s="49"/>
      <c r="TGL104" s="54"/>
      <c r="TGM104" s="87"/>
      <c r="TGN104" s="87"/>
      <c r="TGO104" s="75"/>
      <c r="TGP104" s="85"/>
      <c r="TGQ104" s="23"/>
      <c r="TGR104" s="11"/>
      <c r="TGS104" s="49"/>
      <c r="TGT104" s="54"/>
      <c r="TGU104" s="87"/>
      <c r="TGV104" s="87"/>
      <c r="TGW104" s="75"/>
      <c r="TGX104" s="85"/>
      <c r="TGY104" s="23"/>
      <c r="TGZ104" s="11"/>
      <c r="THA104" s="49"/>
      <c r="THB104" s="54"/>
      <c r="THC104" s="87"/>
      <c r="THD104" s="87"/>
      <c r="THE104" s="75"/>
      <c r="THF104" s="85"/>
      <c r="THG104" s="23"/>
      <c r="THH104" s="11"/>
      <c r="THI104" s="49"/>
      <c r="THJ104" s="54"/>
      <c r="THK104" s="87"/>
      <c r="THL104" s="87"/>
      <c r="THM104" s="75"/>
      <c r="THN104" s="85"/>
      <c r="THO104" s="23"/>
      <c r="THP104" s="11"/>
      <c r="THQ104" s="49"/>
      <c r="THR104" s="54"/>
      <c r="THS104" s="87"/>
      <c r="THT104" s="87"/>
      <c r="THU104" s="75"/>
      <c r="THV104" s="85"/>
      <c r="THW104" s="23"/>
      <c r="THX104" s="11"/>
      <c r="THY104" s="49"/>
      <c r="THZ104" s="54"/>
      <c r="TIA104" s="87"/>
      <c r="TIB104" s="87"/>
      <c r="TIC104" s="75"/>
      <c r="TID104" s="85"/>
      <c r="TIE104" s="23"/>
      <c r="TIF104" s="11"/>
      <c r="TIG104" s="49"/>
      <c r="TIH104" s="54"/>
      <c r="TII104" s="87"/>
      <c r="TIJ104" s="87"/>
      <c r="TIK104" s="75"/>
      <c r="TIL104" s="85"/>
      <c r="TIM104" s="23"/>
      <c r="TIN104" s="11"/>
      <c r="TIO104" s="49"/>
      <c r="TIP104" s="54"/>
      <c r="TIQ104" s="87"/>
      <c r="TIR104" s="87"/>
      <c r="TIS104" s="75"/>
      <c r="TIT104" s="85"/>
      <c r="TIU104" s="23"/>
      <c r="TIV104" s="11"/>
      <c r="TIW104" s="49"/>
      <c r="TIX104" s="54"/>
      <c r="TIY104" s="87"/>
      <c r="TIZ104" s="87"/>
      <c r="TJA104" s="75"/>
      <c r="TJB104" s="85"/>
      <c r="TJC104" s="23"/>
      <c r="TJD104" s="11"/>
      <c r="TJE104" s="49"/>
      <c r="TJF104" s="54"/>
      <c r="TJG104" s="87"/>
      <c r="TJH104" s="87"/>
      <c r="TJI104" s="75"/>
      <c r="TJJ104" s="85"/>
      <c r="TJK104" s="23"/>
      <c r="TJL104" s="11"/>
      <c r="TJM104" s="49"/>
      <c r="TJN104" s="54"/>
      <c r="TJO104" s="87"/>
      <c r="TJP104" s="87"/>
      <c r="TJQ104" s="75"/>
      <c r="TJR104" s="85"/>
      <c r="TJS104" s="23"/>
      <c r="TJT104" s="11"/>
      <c r="TJU104" s="49"/>
      <c r="TJV104" s="54"/>
      <c r="TJW104" s="87"/>
      <c r="TJX104" s="87"/>
      <c r="TJY104" s="75"/>
      <c r="TJZ104" s="85"/>
      <c r="TKA104" s="23"/>
      <c r="TKB104" s="11"/>
      <c r="TKC104" s="49"/>
      <c r="TKD104" s="54"/>
      <c r="TKE104" s="87"/>
      <c r="TKF104" s="87"/>
      <c r="TKG104" s="75"/>
      <c r="TKH104" s="85"/>
      <c r="TKI104" s="23"/>
      <c r="TKJ104" s="11"/>
      <c r="TKK104" s="49"/>
      <c r="TKL104" s="54"/>
      <c r="TKM104" s="87"/>
      <c r="TKN104" s="87"/>
      <c r="TKO104" s="75"/>
      <c r="TKP104" s="85"/>
      <c r="TKQ104" s="23"/>
      <c r="TKR104" s="11"/>
      <c r="TKS104" s="49"/>
      <c r="TKT104" s="54"/>
      <c r="TKU104" s="87"/>
      <c r="TKV104" s="87"/>
      <c r="TKW104" s="75"/>
      <c r="TKX104" s="85"/>
      <c r="TKY104" s="23"/>
      <c r="TKZ104" s="11"/>
      <c r="TLA104" s="49"/>
      <c r="TLB104" s="54"/>
      <c r="TLC104" s="87"/>
      <c r="TLD104" s="87"/>
      <c r="TLE104" s="75"/>
      <c r="TLF104" s="85"/>
      <c r="TLG104" s="23"/>
      <c r="TLH104" s="11"/>
      <c r="TLI104" s="49"/>
      <c r="TLJ104" s="54"/>
      <c r="TLK104" s="87"/>
      <c r="TLL104" s="87"/>
      <c r="TLM104" s="75"/>
      <c r="TLN104" s="85"/>
      <c r="TLO104" s="23"/>
      <c r="TLP104" s="11"/>
      <c r="TLQ104" s="49"/>
      <c r="TLR104" s="54"/>
      <c r="TLS104" s="87"/>
      <c r="TLT104" s="87"/>
      <c r="TLU104" s="75"/>
      <c r="TLV104" s="85"/>
      <c r="TLW104" s="23"/>
      <c r="TLX104" s="11"/>
      <c r="TLY104" s="49"/>
      <c r="TLZ104" s="54"/>
      <c r="TMA104" s="87"/>
      <c r="TMB104" s="87"/>
      <c r="TMC104" s="75"/>
      <c r="TMD104" s="85"/>
      <c r="TME104" s="23"/>
      <c r="TMF104" s="11"/>
      <c r="TMG104" s="49"/>
      <c r="TMH104" s="54"/>
      <c r="TMI104" s="87"/>
      <c r="TMJ104" s="87"/>
      <c r="TMK104" s="75"/>
      <c r="TML104" s="85"/>
      <c r="TMM104" s="23"/>
      <c r="TMN104" s="11"/>
      <c r="TMO104" s="49"/>
      <c r="TMP104" s="54"/>
      <c r="TMQ104" s="87"/>
      <c r="TMR104" s="87"/>
      <c r="TMS104" s="75"/>
      <c r="TMT104" s="85"/>
      <c r="TMU104" s="23"/>
      <c r="TMV104" s="11"/>
      <c r="TMW104" s="49"/>
      <c r="TMX104" s="54"/>
      <c r="TMY104" s="87"/>
      <c r="TMZ104" s="87"/>
      <c r="TNA104" s="75"/>
      <c r="TNB104" s="85"/>
      <c r="TNC104" s="23"/>
      <c r="TND104" s="11"/>
      <c r="TNE104" s="49"/>
      <c r="TNF104" s="54"/>
      <c r="TNG104" s="87"/>
      <c r="TNH104" s="87"/>
      <c r="TNI104" s="75"/>
      <c r="TNJ104" s="85"/>
      <c r="TNK104" s="23"/>
      <c r="TNL104" s="11"/>
      <c r="TNM104" s="49"/>
      <c r="TNN104" s="54"/>
      <c r="TNO104" s="87"/>
      <c r="TNP104" s="87"/>
      <c r="TNQ104" s="75"/>
      <c r="TNR104" s="85"/>
      <c r="TNS104" s="23"/>
      <c r="TNT104" s="11"/>
      <c r="TNU104" s="49"/>
      <c r="TNV104" s="54"/>
      <c r="TNW104" s="87"/>
      <c r="TNX104" s="87"/>
      <c r="TNY104" s="75"/>
      <c r="TNZ104" s="85"/>
      <c r="TOA104" s="23"/>
      <c r="TOB104" s="11"/>
      <c r="TOC104" s="49"/>
      <c r="TOD104" s="54"/>
      <c r="TOE104" s="87"/>
      <c r="TOF104" s="87"/>
      <c r="TOG104" s="75"/>
      <c r="TOH104" s="85"/>
      <c r="TOI104" s="23"/>
      <c r="TOJ104" s="11"/>
      <c r="TOK104" s="49"/>
      <c r="TOL104" s="54"/>
      <c r="TOM104" s="87"/>
      <c r="TON104" s="87"/>
      <c r="TOO104" s="75"/>
      <c r="TOP104" s="85"/>
      <c r="TOQ104" s="23"/>
      <c r="TOR104" s="11"/>
      <c r="TOS104" s="49"/>
      <c r="TOT104" s="54"/>
      <c r="TOU104" s="87"/>
      <c r="TOV104" s="87"/>
      <c r="TOW104" s="75"/>
      <c r="TOX104" s="85"/>
      <c r="TOY104" s="23"/>
      <c r="TOZ104" s="11"/>
      <c r="TPA104" s="49"/>
      <c r="TPB104" s="54"/>
      <c r="TPC104" s="87"/>
      <c r="TPD104" s="87"/>
      <c r="TPE104" s="75"/>
      <c r="TPF104" s="85"/>
      <c r="TPG104" s="23"/>
      <c r="TPH104" s="11"/>
      <c r="TPI104" s="49"/>
      <c r="TPJ104" s="54"/>
      <c r="TPK104" s="87"/>
      <c r="TPL104" s="87"/>
      <c r="TPM104" s="75"/>
      <c r="TPN104" s="85"/>
      <c r="TPO104" s="23"/>
      <c r="TPP104" s="11"/>
      <c r="TPQ104" s="49"/>
      <c r="TPR104" s="54"/>
      <c r="TPS104" s="87"/>
      <c r="TPT104" s="87"/>
      <c r="TPU104" s="75"/>
      <c r="TPV104" s="85"/>
      <c r="TPW104" s="23"/>
      <c r="TPX104" s="11"/>
      <c r="TPY104" s="49"/>
      <c r="TPZ104" s="54"/>
      <c r="TQA104" s="87"/>
      <c r="TQB104" s="87"/>
      <c r="TQC104" s="75"/>
      <c r="TQD104" s="85"/>
      <c r="TQE104" s="23"/>
      <c r="TQF104" s="11"/>
      <c r="TQG104" s="49"/>
      <c r="TQH104" s="54"/>
      <c r="TQI104" s="87"/>
      <c r="TQJ104" s="87"/>
      <c r="TQK104" s="75"/>
      <c r="TQL104" s="85"/>
      <c r="TQM104" s="23"/>
      <c r="TQN104" s="11"/>
      <c r="TQO104" s="49"/>
      <c r="TQP104" s="54"/>
      <c r="TQQ104" s="87"/>
      <c r="TQR104" s="87"/>
      <c r="TQS104" s="75"/>
      <c r="TQT104" s="85"/>
      <c r="TQU104" s="23"/>
      <c r="TQV104" s="11"/>
      <c r="TQW104" s="49"/>
      <c r="TQX104" s="54"/>
      <c r="TQY104" s="87"/>
      <c r="TQZ104" s="87"/>
      <c r="TRA104" s="75"/>
      <c r="TRB104" s="85"/>
      <c r="TRC104" s="23"/>
      <c r="TRD104" s="11"/>
      <c r="TRE104" s="49"/>
      <c r="TRF104" s="54"/>
      <c r="TRG104" s="87"/>
      <c r="TRH104" s="87"/>
      <c r="TRI104" s="75"/>
      <c r="TRJ104" s="85"/>
      <c r="TRK104" s="23"/>
      <c r="TRL104" s="11"/>
      <c r="TRM104" s="49"/>
      <c r="TRN104" s="54"/>
      <c r="TRO104" s="87"/>
      <c r="TRP104" s="87"/>
      <c r="TRQ104" s="75"/>
      <c r="TRR104" s="85"/>
      <c r="TRS104" s="23"/>
      <c r="TRT104" s="11"/>
      <c r="TRU104" s="49"/>
      <c r="TRV104" s="54"/>
      <c r="TRW104" s="87"/>
      <c r="TRX104" s="87"/>
      <c r="TRY104" s="75"/>
      <c r="TRZ104" s="85"/>
      <c r="TSA104" s="23"/>
      <c r="TSB104" s="11"/>
      <c r="TSC104" s="49"/>
      <c r="TSD104" s="54"/>
      <c r="TSE104" s="87"/>
      <c r="TSF104" s="87"/>
      <c r="TSG104" s="75"/>
      <c r="TSH104" s="85"/>
      <c r="TSI104" s="23"/>
      <c r="TSJ104" s="11"/>
      <c r="TSK104" s="49"/>
      <c r="TSL104" s="54"/>
      <c r="TSM104" s="87"/>
      <c r="TSN104" s="87"/>
      <c r="TSO104" s="75"/>
      <c r="TSP104" s="85"/>
      <c r="TSQ104" s="23"/>
      <c r="TSR104" s="11"/>
      <c r="TSS104" s="49"/>
      <c r="TST104" s="54"/>
      <c r="TSU104" s="87"/>
      <c r="TSV104" s="87"/>
      <c r="TSW104" s="75"/>
      <c r="TSX104" s="85"/>
      <c r="TSY104" s="23"/>
      <c r="TSZ104" s="11"/>
      <c r="TTA104" s="49"/>
      <c r="TTB104" s="54"/>
      <c r="TTC104" s="87"/>
      <c r="TTD104" s="87"/>
      <c r="TTE104" s="75"/>
      <c r="TTF104" s="85"/>
      <c r="TTG104" s="23"/>
      <c r="TTH104" s="11"/>
      <c r="TTI104" s="49"/>
      <c r="TTJ104" s="54"/>
      <c r="TTK104" s="87"/>
      <c r="TTL104" s="87"/>
      <c r="TTM104" s="75"/>
      <c r="TTN104" s="85"/>
      <c r="TTO104" s="23"/>
      <c r="TTP104" s="11"/>
      <c r="TTQ104" s="49"/>
      <c r="TTR104" s="54"/>
      <c r="TTS104" s="87"/>
      <c r="TTT104" s="87"/>
      <c r="TTU104" s="75"/>
      <c r="TTV104" s="85"/>
      <c r="TTW104" s="23"/>
      <c r="TTX104" s="11"/>
      <c r="TTY104" s="49"/>
      <c r="TTZ104" s="54"/>
      <c r="TUA104" s="87"/>
      <c r="TUB104" s="87"/>
      <c r="TUC104" s="75"/>
      <c r="TUD104" s="85"/>
      <c r="TUE104" s="23"/>
      <c r="TUF104" s="11"/>
      <c r="TUG104" s="49"/>
      <c r="TUH104" s="54"/>
      <c r="TUI104" s="87"/>
      <c r="TUJ104" s="87"/>
      <c r="TUK104" s="75"/>
      <c r="TUL104" s="85"/>
      <c r="TUM104" s="23"/>
      <c r="TUN104" s="11"/>
      <c r="TUO104" s="49"/>
      <c r="TUP104" s="54"/>
      <c r="TUQ104" s="87"/>
      <c r="TUR104" s="87"/>
      <c r="TUS104" s="75"/>
      <c r="TUT104" s="85"/>
      <c r="TUU104" s="23"/>
      <c r="TUV104" s="11"/>
      <c r="TUW104" s="49"/>
      <c r="TUX104" s="54"/>
      <c r="TUY104" s="87"/>
      <c r="TUZ104" s="87"/>
      <c r="TVA104" s="75"/>
      <c r="TVB104" s="85"/>
      <c r="TVC104" s="23"/>
      <c r="TVD104" s="11"/>
      <c r="TVE104" s="49"/>
      <c r="TVF104" s="54"/>
      <c r="TVG104" s="87"/>
      <c r="TVH104" s="87"/>
      <c r="TVI104" s="75"/>
      <c r="TVJ104" s="85"/>
      <c r="TVK104" s="23"/>
      <c r="TVL104" s="11"/>
      <c r="TVM104" s="49"/>
      <c r="TVN104" s="54"/>
      <c r="TVO104" s="87"/>
      <c r="TVP104" s="87"/>
      <c r="TVQ104" s="75"/>
      <c r="TVR104" s="85"/>
      <c r="TVS104" s="23"/>
      <c r="TVT104" s="11"/>
      <c r="TVU104" s="49"/>
      <c r="TVV104" s="54"/>
      <c r="TVW104" s="87"/>
      <c r="TVX104" s="87"/>
      <c r="TVY104" s="75"/>
      <c r="TVZ104" s="85"/>
      <c r="TWA104" s="23"/>
      <c r="TWB104" s="11"/>
      <c r="TWC104" s="49"/>
      <c r="TWD104" s="54"/>
      <c r="TWE104" s="87"/>
      <c r="TWF104" s="87"/>
      <c r="TWG104" s="75"/>
      <c r="TWH104" s="85"/>
      <c r="TWI104" s="23"/>
      <c r="TWJ104" s="11"/>
      <c r="TWK104" s="49"/>
      <c r="TWL104" s="54"/>
      <c r="TWM104" s="87"/>
      <c r="TWN104" s="87"/>
      <c r="TWO104" s="75"/>
      <c r="TWP104" s="85"/>
      <c r="TWQ104" s="23"/>
      <c r="TWR104" s="11"/>
      <c r="TWS104" s="49"/>
      <c r="TWT104" s="54"/>
      <c r="TWU104" s="87"/>
      <c r="TWV104" s="87"/>
      <c r="TWW104" s="75"/>
      <c r="TWX104" s="85"/>
      <c r="TWY104" s="23"/>
      <c r="TWZ104" s="11"/>
      <c r="TXA104" s="49"/>
      <c r="TXB104" s="54"/>
      <c r="TXC104" s="87"/>
      <c r="TXD104" s="87"/>
      <c r="TXE104" s="75"/>
      <c r="TXF104" s="85"/>
      <c r="TXG104" s="23"/>
      <c r="TXH104" s="11"/>
      <c r="TXI104" s="49"/>
      <c r="TXJ104" s="54"/>
      <c r="TXK104" s="87"/>
      <c r="TXL104" s="87"/>
      <c r="TXM104" s="75"/>
      <c r="TXN104" s="85"/>
      <c r="TXO104" s="23"/>
      <c r="TXP104" s="11"/>
      <c r="TXQ104" s="49"/>
      <c r="TXR104" s="54"/>
      <c r="TXS104" s="87"/>
      <c r="TXT104" s="87"/>
      <c r="TXU104" s="75"/>
      <c r="TXV104" s="85"/>
      <c r="TXW104" s="23"/>
      <c r="TXX104" s="11"/>
      <c r="TXY104" s="49"/>
      <c r="TXZ104" s="54"/>
      <c r="TYA104" s="87"/>
      <c r="TYB104" s="87"/>
      <c r="TYC104" s="75"/>
      <c r="TYD104" s="85"/>
      <c r="TYE104" s="23"/>
      <c r="TYF104" s="11"/>
      <c r="TYG104" s="49"/>
      <c r="TYH104" s="54"/>
      <c r="TYI104" s="87"/>
      <c r="TYJ104" s="87"/>
      <c r="TYK104" s="75"/>
      <c r="TYL104" s="85"/>
      <c r="TYM104" s="23"/>
      <c r="TYN104" s="11"/>
      <c r="TYO104" s="49"/>
      <c r="TYP104" s="54"/>
      <c r="TYQ104" s="87"/>
      <c r="TYR104" s="87"/>
      <c r="TYS104" s="75"/>
      <c r="TYT104" s="85"/>
      <c r="TYU104" s="23"/>
      <c r="TYV104" s="11"/>
      <c r="TYW104" s="49"/>
      <c r="TYX104" s="54"/>
      <c r="TYY104" s="87"/>
      <c r="TYZ104" s="87"/>
      <c r="TZA104" s="75"/>
      <c r="TZB104" s="85"/>
      <c r="TZC104" s="23"/>
      <c r="TZD104" s="11"/>
      <c r="TZE104" s="49"/>
      <c r="TZF104" s="54"/>
      <c r="TZG104" s="87"/>
      <c r="TZH104" s="87"/>
      <c r="TZI104" s="75"/>
      <c r="TZJ104" s="85"/>
      <c r="TZK104" s="23"/>
      <c r="TZL104" s="11"/>
      <c r="TZM104" s="49"/>
      <c r="TZN104" s="54"/>
      <c r="TZO104" s="87"/>
      <c r="TZP104" s="87"/>
      <c r="TZQ104" s="75"/>
      <c r="TZR104" s="85"/>
      <c r="TZS104" s="23"/>
      <c r="TZT104" s="11"/>
      <c r="TZU104" s="49"/>
      <c r="TZV104" s="54"/>
      <c r="TZW104" s="87"/>
      <c r="TZX104" s="87"/>
      <c r="TZY104" s="75"/>
      <c r="TZZ104" s="85"/>
      <c r="UAA104" s="23"/>
      <c r="UAB104" s="11"/>
      <c r="UAC104" s="49"/>
      <c r="UAD104" s="54"/>
      <c r="UAE104" s="87"/>
      <c r="UAF104" s="87"/>
      <c r="UAG104" s="75"/>
      <c r="UAH104" s="85"/>
      <c r="UAI104" s="23"/>
      <c r="UAJ104" s="11"/>
      <c r="UAK104" s="49"/>
      <c r="UAL104" s="54"/>
      <c r="UAM104" s="87"/>
      <c r="UAN104" s="87"/>
      <c r="UAO104" s="75"/>
      <c r="UAP104" s="85"/>
      <c r="UAQ104" s="23"/>
      <c r="UAR104" s="11"/>
      <c r="UAS104" s="49"/>
      <c r="UAT104" s="54"/>
      <c r="UAU104" s="87"/>
      <c r="UAV104" s="87"/>
      <c r="UAW104" s="75"/>
      <c r="UAX104" s="85"/>
      <c r="UAY104" s="23"/>
      <c r="UAZ104" s="11"/>
      <c r="UBA104" s="49"/>
      <c r="UBB104" s="54"/>
      <c r="UBC104" s="87"/>
      <c r="UBD104" s="87"/>
      <c r="UBE104" s="75"/>
      <c r="UBF104" s="85"/>
      <c r="UBG104" s="23"/>
      <c r="UBH104" s="11"/>
      <c r="UBI104" s="49"/>
      <c r="UBJ104" s="54"/>
      <c r="UBK104" s="87"/>
      <c r="UBL104" s="87"/>
      <c r="UBM104" s="75"/>
      <c r="UBN104" s="85"/>
      <c r="UBO104" s="23"/>
      <c r="UBP104" s="11"/>
      <c r="UBQ104" s="49"/>
      <c r="UBR104" s="54"/>
      <c r="UBS104" s="87"/>
      <c r="UBT104" s="87"/>
      <c r="UBU104" s="75"/>
      <c r="UBV104" s="85"/>
      <c r="UBW104" s="23"/>
      <c r="UBX104" s="11"/>
      <c r="UBY104" s="49"/>
      <c r="UBZ104" s="54"/>
      <c r="UCA104" s="87"/>
      <c r="UCB104" s="87"/>
      <c r="UCC104" s="75"/>
      <c r="UCD104" s="85"/>
      <c r="UCE104" s="23"/>
      <c r="UCF104" s="11"/>
      <c r="UCG104" s="49"/>
      <c r="UCH104" s="54"/>
      <c r="UCI104" s="87"/>
      <c r="UCJ104" s="87"/>
      <c r="UCK104" s="75"/>
      <c r="UCL104" s="85"/>
      <c r="UCM104" s="23"/>
      <c r="UCN104" s="11"/>
      <c r="UCO104" s="49"/>
      <c r="UCP104" s="54"/>
      <c r="UCQ104" s="87"/>
      <c r="UCR104" s="87"/>
      <c r="UCS104" s="75"/>
      <c r="UCT104" s="85"/>
      <c r="UCU104" s="23"/>
      <c r="UCV104" s="11"/>
      <c r="UCW104" s="49"/>
      <c r="UCX104" s="54"/>
      <c r="UCY104" s="87"/>
      <c r="UCZ104" s="87"/>
      <c r="UDA104" s="75"/>
      <c r="UDB104" s="85"/>
      <c r="UDC104" s="23"/>
      <c r="UDD104" s="11"/>
      <c r="UDE104" s="49"/>
      <c r="UDF104" s="54"/>
      <c r="UDG104" s="87"/>
      <c r="UDH104" s="87"/>
      <c r="UDI104" s="75"/>
      <c r="UDJ104" s="85"/>
      <c r="UDK104" s="23"/>
      <c r="UDL104" s="11"/>
      <c r="UDM104" s="49"/>
      <c r="UDN104" s="54"/>
      <c r="UDO104" s="87"/>
      <c r="UDP104" s="87"/>
      <c r="UDQ104" s="75"/>
      <c r="UDR104" s="85"/>
      <c r="UDS104" s="23"/>
      <c r="UDT104" s="11"/>
      <c r="UDU104" s="49"/>
      <c r="UDV104" s="54"/>
      <c r="UDW104" s="87"/>
      <c r="UDX104" s="87"/>
      <c r="UDY104" s="75"/>
      <c r="UDZ104" s="85"/>
      <c r="UEA104" s="23"/>
      <c r="UEB104" s="11"/>
      <c r="UEC104" s="49"/>
      <c r="UED104" s="54"/>
      <c r="UEE104" s="87"/>
      <c r="UEF104" s="87"/>
      <c r="UEG104" s="75"/>
      <c r="UEH104" s="85"/>
      <c r="UEI104" s="23"/>
      <c r="UEJ104" s="11"/>
      <c r="UEK104" s="49"/>
      <c r="UEL104" s="54"/>
      <c r="UEM104" s="87"/>
      <c r="UEN104" s="87"/>
      <c r="UEO104" s="75"/>
      <c r="UEP104" s="85"/>
      <c r="UEQ104" s="23"/>
      <c r="UER104" s="11"/>
      <c r="UES104" s="49"/>
      <c r="UET104" s="54"/>
      <c r="UEU104" s="87"/>
      <c r="UEV104" s="87"/>
      <c r="UEW104" s="75"/>
      <c r="UEX104" s="85"/>
      <c r="UEY104" s="23"/>
      <c r="UEZ104" s="11"/>
      <c r="UFA104" s="49"/>
      <c r="UFB104" s="54"/>
      <c r="UFC104" s="87"/>
      <c r="UFD104" s="87"/>
      <c r="UFE104" s="75"/>
      <c r="UFF104" s="85"/>
      <c r="UFG104" s="23"/>
      <c r="UFH104" s="11"/>
      <c r="UFI104" s="49"/>
      <c r="UFJ104" s="54"/>
      <c r="UFK104" s="87"/>
      <c r="UFL104" s="87"/>
      <c r="UFM104" s="75"/>
      <c r="UFN104" s="85"/>
      <c r="UFO104" s="23"/>
      <c r="UFP104" s="11"/>
      <c r="UFQ104" s="49"/>
      <c r="UFR104" s="54"/>
      <c r="UFS104" s="87"/>
      <c r="UFT104" s="87"/>
      <c r="UFU104" s="75"/>
      <c r="UFV104" s="85"/>
      <c r="UFW104" s="23"/>
      <c r="UFX104" s="11"/>
      <c r="UFY104" s="49"/>
      <c r="UFZ104" s="54"/>
      <c r="UGA104" s="87"/>
      <c r="UGB104" s="87"/>
      <c r="UGC104" s="75"/>
      <c r="UGD104" s="85"/>
      <c r="UGE104" s="23"/>
      <c r="UGF104" s="11"/>
      <c r="UGG104" s="49"/>
      <c r="UGH104" s="54"/>
      <c r="UGI104" s="87"/>
      <c r="UGJ104" s="87"/>
      <c r="UGK104" s="75"/>
      <c r="UGL104" s="85"/>
      <c r="UGM104" s="23"/>
      <c r="UGN104" s="11"/>
      <c r="UGO104" s="49"/>
      <c r="UGP104" s="54"/>
      <c r="UGQ104" s="87"/>
      <c r="UGR104" s="87"/>
      <c r="UGS104" s="75"/>
      <c r="UGT104" s="85"/>
      <c r="UGU104" s="23"/>
      <c r="UGV104" s="11"/>
      <c r="UGW104" s="49"/>
      <c r="UGX104" s="54"/>
      <c r="UGY104" s="87"/>
      <c r="UGZ104" s="87"/>
      <c r="UHA104" s="75"/>
      <c r="UHB104" s="85"/>
      <c r="UHC104" s="23"/>
      <c r="UHD104" s="11"/>
      <c r="UHE104" s="49"/>
      <c r="UHF104" s="54"/>
      <c r="UHG104" s="87"/>
      <c r="UHH104" s="87"/>
      <c r="UHI104" s="75"/>
      <c r="UHJ104" s="85"/>
      <c r="UHK104" s="23"/>
      <c r="UHL104" s="11"/>
      <c r="UHM104" s="49"/>
      <c r="UHN104" s="54"/>
      <c r="UHO104" s="87"/>
      <c r="UHP104" s="87"/>
      <c r="UHQ104" s="75"/>
      <c r="UHR104" s="85"/>
      <c r="UHS104" s="23"/>
      <c r="UHT104" s="11"/>
      <c r="UHU104" s="49"/>
      <c r="UHV104" s="54"/>
      <c r="UHW104" s="87"/>
      <c r="UHX104" s="87"/>
      <c r="UHY104" s="75"/>
      <c r="UHZ104" s="85"/>
      <c r="UIA104" s="23"/>
      <c r="UIB104" s="11"/>
      <c r="UIC104" s="49"/>
      <c r="UID104" s="54"/>
      <c r="UIE104" s="87"/>
      <c r="UIF104" s="87"/>
      <c r="UIG104" s="75"/>
      <c r="UIH104" s="85"/>
      <c r="UII104" s="23"/>
      <c r="UIJ104" s="11"/>
      <c r="UIK104" s="49"/>
      <c r="UIL104" s="54"/>
      <c r="UIM104" s="87"/>
      <c r="UIN104" s="87"/>
      <c r="UIO104" s="75"/>
      <c r="UIP104" s="85"/>
      <c r="UIQ104" s="23"/>
      <c r="UIR104" s="11"/>
      <c r="UIS104" s="49"/>
      <c r="UIT104" s="54"/>
      <c r="UIU104" s="87"/>
      <c r="UIV104" s="87"/>
      <c r="UIW104" s="75"/>
      <c r="UIX104" s="85"/>
      <c r="UIY104" s="23"/>
      <c r="UIZ104" s="11"/>
      <c r="UJA104" s="49"/>
      <c r="UJB104" s="54"/>
      <c r="UJC104" s="87"/>
      <c r="UJD104" s="87"/>
      <c r="UJE104" s="75"/>
      <c r="UJF104" s="85"/>
      <c r="UJG104" s="23"/>
      <c r="UJH104" s="11"/>
      <c r="UJI104" s="49"/>
      <c r="UJJ104" s="54"/>
      <c r="UJK104" s="87"/>
      <c r="UJL104" s="87"/>
      <c r="UJM104" s="75"/>
      <c r="UJN104" s="85"/>
      <c r="UJO104" s="23"/>
      <c r="UJP104" s="11"/>
      <c r="UJQ104" s="49"/>
      <c r="UJR104" s="54"/>
      <c r="UJS104" s="87"/>
      <c r="UJT104" s="87"/>
      <c r="UJU104" s="75"/>
      <c r="UJV104" s="85"/>
      <c r="UJW104" s="23"/>
      <c r="UJX104" s="11"/>
      <c r="UJY104" s="49"/>
      <c r="UJZ104" s="54"/>
      <c r="UKA104" s="87"/>
      <c r="UKB104" s="87"/>
      <c r="UKC104" s="75"/>
      <c r="UKD104" s="85"/>
      <c r="UKE104" s="23"/>
      <c r="UKF104" s="11"/>
      <c r="UKG104" s="49"/>
      <c r="UKH104" s="54"/>
      <c r="UKI104" s="87"/>
      <c r="UKJ104" s="87"/>
      <c r="UKK104" s="75"/>
      <c r="UKL104" s="85"/>
      <c r="UKM104" s="23"/>
      <c r="UKN104" s="11"/>
      <c r="UKO104" s="49"/>
      <c r="UKP104" s="54"/>
      <c r="UKQ104" s="87"/>
      <c r="UKR104" s="87"/>
      <c r="UKS104" s="75"/>
      <c r="UKT104" s="85"/>
      <c r="UKU104" s="23"/>
      <c r="UKV104" s="11"/>
      <c r="UKW104" s="49"/>
      <c r="UKX104" s="54"/>
      <c r="UKY104" s="87"/>
      <c r="UKZ104" s="87"/>
      <c r="ULA104" s="75"/>
      <c r="ULB104" s="85"/>
      <c r="ULC104" s="23"/>
      <c r="ULD104" s="11"/>
      <c r="ULE104" s="49"/>
      <c r="ULF104" s="54"/>
      <c r="ULG104" s="87"/>
      <c r="ULH104" s="87"/>
      <c r="ULI104" s="75"/>
      <c r="ULJ104" s="85"/>
      <c r="ULK104" s="23"/>
      <c r="ULL104" s="11"/>
      <c r="ULM104" s="49"/>
      <c r="ULN104" s="54"/>
      <c r="ULO104" s="87"/>
      <c r="ULP104" s="87"/>
      <c r="ULQ104" s="75"/>
      <c r="ULR104" s="85"/>
      <c r="ULS104" s="23"/>
      <c r="ULT104" s="11"/>
      <c r="ULU104" s="49"/>
      <c r="ULV104" s="54"/>
      <c r="ULW104" s="87"/>
      <c r="ULX104" s="87"/>
      <c r="ULY104" s="75"/>
      <c r="ULZ104" s="85"/>
      <c r="UMA104" s="23"/>
      <c r="UMB104" s="11"/>
      <c r="UMC104" s="49"/>
      <c r="UMD104" s="54"/>
      <c r="UME104" s="87"/>
      <c r="UMF104" s="87"/>
      <c r="UMG104" s="75"/>
      <c r="UMH104" s="85"/>
      <c r="UMI104" s="23"/>
      <c r="UMJ104" s="11"/>
      <c r="UMK104" s="49"/>
      <c r="UML104" s="54"/>
      <c r="UMM104" s="87"/>
      <c r="UMN104" s="87"/>
      <c r="UMO104" s="75"/>
      <c r="UMP104" s="85"/>
      <c r="UMQ104" s="23"/>
      <c r="UMR104" s="11"/>
      <c r="UMS104" s="49"/>
      <c r="UMT104" s="54"/>
      <c r="UMU104" s="87"/>
      <c r="UMV104" s="87"/>
      <c r="UMW104" s="75"/>
      <c r="UMX104" s="85"/>
      <c r="UMY104" s="23"/>
      <c r="UMZ104" s="11"/>
      <c r="UNA104" s="49"/>
      <c r="UNB104" s="54"/>
      <c r="UNC104" s="87"/>
      <c r="UND104" s="87"/>
      <c r="UNE104" s="75"/>
      <c r="UNF104" s="85"/>
      <c r="UNG104" s="23"/>
      <c r="UNH104" s="11"/>
      <c r="UNI104" s="49"/>
      <c r="UNJ104" s="54"/>
      <c r="UNK104" s="87"/>
      <c r="UNL104" s="87"/>
      <c r="UNM104" s="75"/>
      <c r="UNN104" s="85"/>
      <c r="UNO104" s="23"/>
      <c r="UNP104" s="11"/>
      <c r="UNQ104" s="49"/>
      <c r="UNR104" s="54"/>
      <c r="UNS104" s="87"/>
      <c r="UNT104" s="87"/>
      <c r="UNU104" s="75"/>
      <c r="UNV104" s="85"/>
      <c r="UNW104" s="23"/>
      <c r="UNX104" s="11"/>
      <c r="UNY104" s="49"/>
      <c r="UNZ104" s="54"/>
      <c r="UOA104" s="87"/>
      <c r="UOB104" s="87"/>
      <c r="UOC104" s="75"/>
      <c r="UOD104" s="85"/>
      <c r="UOE104" s="23"/>
      <c r="UOF104" s="11"/>
      <c r="UOG104" s="49"/>
      <c r="UOH104" s="54"/>
      <c r="UOI104" s="87"/>
      <c r="UOJ104" s="87"/>
      <c r="UOK104" s="75"/>
      <c r="UOL104" s="85"/>
      <c r="UOM104" s="23"/>
      <c r="UON104" s="11"/>
      <c r="UOO104" s="49"/>
      <c r="UOP104" s="54"/>
      <c r="UOQ104" s="87"/>
      <c r="UOR104" s="87"/>
      <c r="UOS104" s="75"/>
      <c r="UOT104" s="85"/>
      <c r="UOU104" s="23"/>
      <c r="UOV104" s="11"/>
      <c r="UOW104" s="49"/>
      <c r="UOX104" s="54"/>
      <c r="UOY104" s="87"/>
      <c r="UOZ104" s="87"/>
      <c r="UPA104" s="75"/>
      <c r="UPB104" s="85"/>
      <c r="UPC104" s="23"/>
      <c r="UPD104" s="11"/>
      <c r="UPE104" s="49"/>
      <c r="UPF104" s="54"/>
      <c r="UPG104" s="87"/>
      <c r="UPH104" s="87"/>
      <c r="UPI104" s="75"/>
      <c r="UPJ104" s="85"/>
      <c r="UPK104" s="23"/>
      <c r="UPL104" s="11"/>
      <c r="UPM104" s="49"/>
      <c r="UPN104" s="54"/>
      <c r="UPO104" s="87"/>
      <c r="UPP104" s="87"/>
      <c r="UPQ104" s="75"/>
      <c r="UPR104" s="85"/>
      <c r="UPS104" s="23"/>
      <c r="UPT104" s="11"/>
      <c r="UPU104" s="49"/>
      <c r="UPV104" s="54"/>
      <c r="UPW104" s="87"/>
      <c r="UPX104" s="87"/>
      <c r="UPY104" s="75"/>
      <c r="UPZ104" s="85"/>
      <c r="UQA104" s="23"/>
      <c r="UQB104" s="11"/>
      <c r="UQC104" s="49"/>
      <c r="UQD104" s="54"/>
      <c r="UQE104" s="87"/>
      <c r="UQF104" s="87"/>
      <c r="UQG104" s="75"/>
      <c r="UQH104" s="85"/>
      <c r="UQI104" s="23"/>
      <c r="UQJ104" s="11"/>
      <c r="UQK104" s="49"/>
      <c r="UQL104" s="54"/>
      <c r="UQM104" s="87"/>
      <c r="UQN104" s="87"/>
      <c r="UQO104" s="75"/>
      <c r="UQP104" s="85"/>
      <c r="UQQ104" s="23"/>
      <c r="UQR104" s="11"/>
      <c r="UQS104" s="49"/>
      <c r="UQT104" s="54"/>
      <c r="UQU104" s="87"/>
      <c r="UQV104" s="87"/>
      <c r="UQW104" s="75"/>
      <c r="UQX104" s="85"/>
      <c r="UQY104" s="23"/>
      <c r="UQZ104" s="11"/>
      <c r="URA104" s="49"/>
      <c r="URB104" s="54"/>
      <c r="URC104" s="87"/>
      <c r="URD104" s="87"/>
      <c r="URE104" s="75"/>
      <c r="URF104" s="85"/>
      <c r="URG104" s="23"/>
      <c r="URH104" s="11"/>
      <c r="URI104" s="49"/>
      <c r="URJ104" s="54"/>
      <c r="URK104" s="87"/>
      <c r="URL104" s="87"/>
      <c r="URM104" s="75"/>
      <c r="URN104" s="85"/>
      <c r="URO104" s="23"/>
      <c r="URP104" s="11"/>
      <c r="URQ104" s="49"/>
      <c r="URR104" s="54"/>
      <c r="URS104" s="87"/>
      <c r="URT104" s="87"/>
      <c r="URU104" s="75"/>
      <c r="URV104" s="85"/>
      <c r="URW104" s="23"/>
      <c r="URX104" s="11"/>
      <c r="URY104" s="49"/>
      <c r="URZ104" s="54"/>
      <c r="USA104" s="87"/>
      <c r="USB104" s="87"/>
      <c r="USC104" s="75"/>
      <c r="USD104" s="85"/>
      <c r="USE104" s="23"/>
      <c r="USF104" s="11"/>
      <c r="USG104" s="49"/>
      <c r="USH104" s="54"/>
      <c r="USI104" s="87"/>
      <c r="USJ104" s="87"/>
      <c r="USK104" s="75"/>
      <c r="USL104" s="85"/>
      <c r="USM104" s="23"/>
      <c r="USN104" s="11"/>
      <c r="USO104" s="49"/>
      <c r="USP104" s="54"/>
      <c r="USQ104" s="87"/>
      <c r="USR104" s="87"/>
      <c r="USS104" s="75"/>
      <c r="UST104" s="85"/>
      <c r="USU104" s="23"/>
      <c r="USV104" s="11"/>
      <c r="USW104" s="49"/>
      <c r="USX104" s="54"/>
      <c r="USY104" s="87"/>
      <c r="USZ104" s="87"/>
      <c r="UTA104" s="75"/>
      <c r="UTB104" s="85"/>
      <c r="UTC104" s="23"/>
      <c r="UTD104" s="11"/>
      <c r="UTE104" s="49"/>
      <c r="UTF104" s="54"/>
      <c r="UTG104" s="87"/>
      <c r="UTH104" s="87"/>
      <c r="UTI104" s="75"/>
      <c r="UTJ104" s="85"/>
      <c r="UTK104" s="23"/>
      <c r="UTL104" s="11"/>
      <c r="UTM104" s="49"/>
      <c r="UTN104" s="54"/>
      <c r="UTO104" s="87"/>
      <c r="UTP104" s="87"/>
      <c r="UTQ104" s="75"/>
      <c r="UTR104" s="85"/>
      <c r="UTS104" s="23"/>
      <c r="UTT104" s="11"/>
      <c r="UTU104" s="49"/>
      <c r="UTV104" s="54"/>
      <c r="UTW104" s="87"/>
      <c r="UTX104" s="87"/>
      <c r="UTY104" s="75"/>
      <c r="UTZ104" s="85"/>
      <c r="UUA104" s="23"/>
      <c r="UUB104" s="11"/>
      <c r="UUC104" s="49"/>
      <c r="UUD104" s="54"/>
      <c r="UUE104" s="87"/>
      <c r="UUF104" s="87"/>
      <c r="UUG104" s="75"/>
      <c r="UUH104" s="85"/>
      <c r="UUI104" s="23"/>
      <c r="UUJ104" s="11"/>
      <c r="UUK104" s="49"/>
      <c r="UUL104" s="54"/>
      <c r="UUM104" s="87"/>
      <c r="UUN104" s="87"/>
      <c r="UUO104" s="75"/>
      <c r="UUP104" s="85"/>
      <c r="UUQ104" s="23"/>
      <c r="UUR104" s="11"/>
      <c r="UUS104" s="49"/>
      <c r="UUT104" s="54"/>
      <c r="UUU104" s="87"/>
      <c r="UUV104" s="87"/>
      <c r="UUW104" s="75"/>
      <c r="UUX104" s="85"/>
      <c r="UUY104" s="23"/>
      <c r="UUZ104" s="11"/>
      <c r="UVA104" s="49"/>
      <c r="UVB104" s="54"/>
      <c r="UVC104" s="87"/>
      <c r="UVD104" s="87"/>
      <c r="UVE104" s="75"/>
      <c r="UVF104" s="85"/>
      <c r="UVG104" s="23"/>
      <c r="UVH104" s="11"/>
      <c r="UVI104" s="49"/>
      <c r="UVJ104" s="54"/>
      <c r="UVK104" s="87"/>
      <c r="UVL104" s="87"/>
      <c r="UVM104" s="75"/>
      <c r="UVN104" s="85"/>
      <c r="UVO104" s="23"/>
      <c r="UVP104" s="11"/>
      <c r="UVQ104" s="49"/>
      <c r="UVR104" s="54"/>
      <c r="UVS104" s="87"/>
      <c r="UVT104" s="87"/>
      <c r="UVU104" s="75"/>
      <c r="UVV104" s="85"/>
      <c r="UVW104" s="23"/>
      <c r="UVX104" s="11"/>
      <c r="UVY104" s="49"/>
      <c r="UVZ104" s="54"/>
      <c r="UWA104" s="87"/>
      <c r="UWB104" s="87"/>
      <c r="UWC104" s="75"/>
      <c r="UWD104" s="85"/>
      <c r="UWE104" s="23"/>
      <c r="UWF104" s="11"/>
      <c r="UWG104" s="49"/>
      <c r="UWH104" s="54"/>
      <c r="UWI104" s="87"/>
      <c r="UWJ104" s="87"/>
      <c r="UWK104" s="75"/>
      <c r="UWL104" s="85"/>
      <c r="UWM104" s="23"/>
      <c r="UWN104" s="11"/>
      <c r="UWO104" s="49"/>
      <c r="UWP104" s="54"/>
      <c r="UWQ104" s="87"/>
      <c r="UWR104" s="87"/>
      <c r="UWS104" s="75"/>
      <c r="UWT104" s="85"/>
      <c r="UWU104" s="23"/>
      <c r="UWV104" s="11"/>
      <c r="UWW104" s="49"/>
      <c r="UWX104" s="54"/>
      <c r="UWY104" s="87"/>
      <c r="UWZ104" s="87"/>
      <c r="UXA104" s="75"/>
      <c r="UXB104" s="85"/>
      <c r="UXC104" s="23"/>
      <c r="UXD104" s="11"/>
      <c r="UXE104" s="49"/>
      <c r="UXF104" s="54"/>
      <c r="UXG104" s="87"/>
      <c r="UXH104" s="87"/>
      <c r="UXI104" s="75"/>
      <c r="UXJ104" s="85"/>
      <c r="UXK104" s="23"/>
      <c r="UXL104" s="11"/>
      <c r="UXM104" s="49"/>
      <c r="UXN104" s="54"/>
      <c r="UXO104" s="87"/>
      <c r="UXP104" s="87"/>
      <c r="UXQ104" s="75"/>
      <c r="UXR104" s="85"/>
      <c r="UXS104" s="23"/>
      <c r="UXT104" s="11"/>
      <c r="UXU104" s="49"/>
      <c r="UXV104" s="54"/>
      <c r="UXW104" s="87"/>
      <c r="UXX104" s="87"/>
      <c r="UXY104" s="75"/>
      <c r="UXZ104" s="85"/>
      <c r="UYA104" s="23"/>
      <c r="UYB104" s="11"/>
      <c r="UYC104" s="49"/>
      <c r="UYD104" s="54"/>
      <c r="UYE104" s="87"/>
      <c r="UYF104" s="87"/>
      <c r="UYG104" s="75"/>
      <c r="UYH104" s="85"/>
      <c r="UYI104" s="23"/>
      <c r="UYJ104" s="11"/>
      <c r="UYK104" s="49"/>
      <c r="UYL104" s="54"/>
      <c r="UYM104" s="87"/>
      <c r="UYN104" s="87"/>
      <c r="UYO104" s="75"/>
      <c r="UYP104" s="85"/>
      <c r="UYQ104" s="23"/>
      <c r="UYR104" s="11"/>
      <c r="UYS104" s="49"/>
      <c r="UYT104" s="54"/>
      <c r="UYU104" s="87"/>
      <c r="UYV104" s="87"/>
      <c r="UYW104" s="75"/>
      <c r="UYX104" s="85"/>
      <c r="UYY104" s="23"/>
      <c r="UYZ104" s="11"/>
      <c r="UZA104" s="49"/>
      <c r="UZB104" s="54"/>
      <c r="UZC104" s="87"/>
      <c r="UZD104" s="87"/>
      <c r="UZE104" s="75"/>
      <c r="UZF104" s="85"/>
      <c r="UZG104" s="23"/>
      <c r="UZH104" s="11"/>
      <c r="UZI104" s="49"/>
      <c r="UZJ104" s="54"/>
      <c r="UZK104" s="87"/>
      <c r="UZL104" s="87"/>
      <c r="UZM104" s="75"/>
      <c r="UZN104" s="85"/>
      <c r="UZO104" s="23"/>
      <c r="UZP104" s="11"/>
      <c r="UZQ104" s="49"/>
      <c r="UZR104" s="54"/>
      <c r="UZS104" s="87"/>
      <c r="UZT104" s="87"/>
      <c r="UZU104" s="75"/>
      <c r="UZV104" s="85"/>
      <c r="UZW104" s="23"/>
      <c r="UZX104" s="11"/>
      <c r="UZY104" s="49"/>
      <c r="UZZ104" s="54"/>
      <c r="VAA104" s="87"/>
      <c r="VAB104" s="87"/>
      <c r="VAC104" s="75"/>
      <c r="VAD104" s="85"/>
      <c r="VAE104" s="23"/>
      <c r="VAF104" s="11"/>
      <c r="VAG104" s="49"/>
      <c r="VAH104" s="54"/>
      <c r="VAI104" s="87"/>
      <c r="VAJ104" s="87"/>
      <c r="VAK104" s="75"/>
      <c r="VAL104" s="85"/>
      <c r="VAM104" s="23"/>
      <c r="VAN104" s="11"/>
      <c r="VAO104" s="49"/>
      <c r="VAP104" s="54"/>
      <c r="VAQ104" s="87"/>
      <c r="VAR104" s="87"/>
      <c r="VAS104" s="75"/>
      <c r="VAT104" s="85"/>
      <c r="VAU104" s="23"/>
      <c r="VAV104" s="11"/>
      <c r="VAW104" s="49"/>
      <c r="VAX104" s="54"/>
      <c r="VAY104" s="87"/>
      <c r="VAZ104" s="87"/>
      <c r="VBA104" s="75"/>
      <c r="VBB104" s="85"/>
      <c r="VBC104" s="23"/>
      <c r="VBD104" s="11"/>
      <c r="VBE104" s="49"/>
      <c r="VBF104" s="54"/>
      <c r="VBG104" s="87"/>
      <c r="VBH104" s="87"/>
      <c r="VBI104" s="75"/>
      <c r="VBJ104" s="85"/>
      <c r="VBK104" s="23"/>
      <c r="VBL104" s="11"/>
      <c r="VBM104" s="49"/>
      <c r="VBN104" s="54"/>
      <c r="VBO104" s="87"/>
      <c r="VBP104" s="87"/>
      <c r="VBQ104" s="75"/>
      <c r="VBR104" s="85"/>
      <c r="VBS104" s="23"/>
      <c r="VBT104" s="11"/>
      <c r="VBU104" s="49"/>
      <c r="VBV104" s="54"/>
      <c r="VBW104" s="87"/>
      <c r="VBX104" s="87"/>
      <c r="VBY104" s="75"/>
      <c r="VBZ104" s="85"/>
      <c r="VCA104" s="23"/>
      <c r="VCB104" s="11"/>
      <c r="VCC104" s="49"/>
      <c r="VCD104" s="54"/>
      <c r="VCE104" s="87"/>
      <c r="VCF104" s="87"/>
      <c r="VCG104" s="75"/>
      <c r="VCH104" s="85"/>
      <c r="VCI104" s="23"/>
      <c r="VCJ104" s="11"/>
      <c r="VCK104" s="49"/>
      <c r="VCL104" s="54"/>
      <c r="VCM104" s="87"/>
      <c r="VCN104" s="87"/>
      <c r="VCO104" s="75"/>
      <c r="VCP104" s="85"/>
      <c r="VCQ104" s="23"/>
      <c r="VCR104" s="11"/>
      <c r="VCS104" s="49"/>
      <c r="VCT104" s="54"/>
      <c r="VCU104" s="87"/>
      <c r="VCV104" s="87"/>
      <c r="VCW104" s="75"/>
      <c r="VCX104" s="85"/>
      <c r="VCY104" s="23"/>
      <c r="VCZ104" s="11"/>
      <c r="VDA104" s="49"/>
      <c r="VDB104" s="54"/>
      <c r="VDC104" s="87"/>
      <c r="VDD104" s="87"/>
      <c r="VDE104" s="75"/>
      <c r="VDF104" s="85"/>
      <c r="VDG104" s="23"/>
      <c r="VDH104" s="11"/>
      <c r="VDI104" s="49"/>
      <c r="VDJ104" s="54"/>
      <c r="VDK104" s="87"/>
      <c r="VDL104" s="87"/>
      <c r="VDM104" s="75"/>
      <c r="VDN104" s="85"/>
      <c r="VDO104" s="23"/>
      <c r="VDP104" s="11"/>
      <c r="VDQ104" s="49"/>
      <c r="VDR104" s="54"/>
      <c r="VDS104" s="87"/>
      <c r="VDT104" s="87"/>
      <c r="VDU104" s="75"/>
      <c r="VDV104" s="85"/>
      <c r="VDW104" s="23"/>
      <c r="VDX104" s="11"/>
      <c r="VDY104" s="49"/>
      <c r="VDZ104" s="54"/>
      <c r="VEA104" s="87"/>
      <c r="VEB104" s="87"/>
      <c r="VEC104" s="75"/>
      <c r="VED104" s="85"/>
      <c r="VEE104" s="23"/>
      <c r="VEF104" s="11"/>
      <c r="VEG104" s="49"/>
      <c r="VEH104" s="54"/>
      <c r="VEI104" s="87"/>
      <c r="VEJ104" s="87"/>
      <c r="VEK104" s="75"/>
      <c r="VEL104" s="85"/>
      <c r="VEM104" s="23"/>
      <c r="VEN104" s="11"/>
      <c r="VEO104" s="49"/>
      <c r="VEP104" s="54"/>
      <c r="VEQ104" s="87"/>
      <c r="VER104" s="87"/>
      <c r="VES104" s="75"/>
      <c r="VET104" s="85"/>
      <c r="VEU104" s="23"/>
      <c r="VEV104" s="11"/>
      <c r="VEW104" s="49"/>
      <c r="VEX104" s="54"/>
      <c r="VEY104" s="87"/>
      <c r="VEZ104" s="87"/>
      <c r="VFA104" s="75"/>
      <c r="VFB104" s="85"/>
      <c r="VFC104" s="23"/>
      <c r="VFD104" s="11"/>
      <c r="VFE104" s="49"/>
      <c r="VFF104" s="54"/>
      <c r="VFG104" s="87"/>
      <c r="VFH104" s="87"/>
      <c r="VFI104" s="75"/>
      <c r="VFJ104" s="85"/>
      <c r="VFK104" s="23"/>
      <c r="VFL104" s="11"/>
      <c r="VFM104" s="49"/>
      <c r="VFN104" s="54"/>
      <c r="VFO104" s="87"/>
      <c r="VFP104" s="87"/>
      <c r="VFQ104" s="75"/>
      <c r="VFR104" s="85"/>
      <c r="VFS104" s="23"/>
      <c r="VFT104" s="11"/>
      <c r="VFU104" s="49"/>
      <c r="VFV104" s="54"/>
      <c r="VFW104" s="87"/>
      <c r="VFX104" s="87"/>
      <c r="VFY104" s="75"/>
      <c r="VFZ104" s="85"/>
      <c r="VGA104" s="23"/>
      <c r="VGB104" s="11"/>
      <c r="VGC104" s="49"/>
      <c r="VGD104" s="54"/>
      <c r="VGE104" s="87"/>
      <c r="VGF104" s="87"/>
      <c r="VGG104" s="75"/>
      <c r="VGH104" s="85"/>
      <c r="VGI104" s="23"/>
      <c r="VGJ104" s="11"/>
      <c r="VGK104" s="49"/>
      <c r="VGL104" s="54"/>
      <c r="VGM104" s="87"/>
      <c r="VGN104" s="87"/>
      <c r="VGO104" s="75"/>
      <c r="VGP104" s="85"/>
      <c r="VGQ104" s="23"/>
      <c r="VGR104" s="11"/>
      <c r="VGS104" s="49"/>
      <c r="VGT104" s="54"/>
      <c r="VGU104" s="87"/>
      <c r="VGV104" s="87"/>
      <c r="VGW104" s="75"/>
      <c r="VGX104" s="85"/>
      <c r="VGY104" s="23"/>
      <c r="VGZ104" s="11"/>
      <c r="VHA104" s="49"/>
      <c r="VHB104" s="54"/>
      <c r="VHC104" s="87"/>
      <c r="VHD104" s="87"/>
      <c r="VHE104" s="75"/>
      <c r="VHF104" s="85"/>
      <c r="VHG104" s="23"/>
      <c r="VHH104" s="11"/>
      <c r="VHI104" s="49"/>
      <c r="VHJ104" s="54"/>
      <c r="VHK104" s="87"/>
      <c r="VHL104" s="87"/>
      <c r="VHM104" s="75"/>
      <c r="VHN104" s="85"/>
      <c r="VHO104" s="23"/>
      <c r="VHP104" s="11"/>
      <c r="VHQ104" s="49"/>
      <c r="VHR104" s="54"/>
      <c r="VHS104" s="87"/>
      <c r="VHT104" s="87"/>
      <c r="VHU104" s="75"/>
      <c r="VHV104" s="85"/>
      <c r="VHW104" s="23"/>
      <c r="VHX104" s="11"/>
      <c r="VHY104" s="49"/>
      <c r="VHZ104" s="54"/>
      <c r="VIA104" s="87"/>
      <c r="VIB104" s="87"/>
      <c r="VIC104" s="75"/>
      <c r="VID104" s="85"/>
      <c r="VIE104" s="23"/>
      <c r="VIF104" s="11"/>
      <c r="VIG104" s="49"/>
      <c r="VIH104" s="54"/>
      <c r="VII104" s="87"/>
      <c r="VIJ104" s="87"/>
      <c r="VIK104" s="75"/>
      <c r="VIL104" s="85"/>
      <c r="VIM104" s="23"/>
      <c r="VIN104" s="11"/>
      <c r="VIO104" s="49"/>
      <c r="VIP104" s="54"/>
      <c r="VIQ104" s="87"/>
      <c r="VIR104" s="87"/>
      <c r="VIS104" s="75"/>
      <c r="VIT104" s="85"/>
      <c r="VIU104" s="23"/>
      <c r="VIV104" s="11"/>
      <c r="VIW104" s="49"/>
      <c r="VIX104" s="54"/>
      <c r="VIY104" s="87"/>
      <c r="VIZ104" s="87"/>
      <c r="VJA104" s="75"/>
      <c r="VJB104" s="85"/>
      <c r="VJC104" s="23"/>
      <c r="VJD104" s="11"/>
      <c r="VJE104" s="49"/>
      <c r="VJF104" s="54"/>
      <c r="VJG104" s="87"/>
      <c r="VJH104" s="87"/>
      <c r="VJI104" s="75"/>
      <c r="VJJ104" s="85"/>
      <c r="VJK104" s="23"/>
      <c r="VJL104" s="11"/>
      <c r="VJM104" s="49"/>
      <c r="VJN104" s="54"/>
      <c r="VJO104" s="87"/>
      <c r="VJP104" s="87"/>
      <c r="VJQ104" s="75"/>
      <c r="VJR104" s="85"/>
      <c r="VJS104" s="23"/>
      <c r="VJT104" s="11"/>
      <c r="VJU104" s="49"/>
      <c r="VJV104" s="54"/>
      <c r="VJW104" s="87"/>
      <c r="VJX104" s="87"/>
      <c r="VJY104" s="75"/>
      <c r="VJZ104" s="85"/>
      <c r="VKA104" s="23"/>
      <c r="VKB104" s="11"/>
      <c r="VKC104" s="49"/>
      <c r="VKD104" s="54"/>
      <c r="VKE104" s="87"/>
      <c r="VKF104" s="87"/>
      <c r="VKG104" s="75"/>
      <c r="VKH104" s="85"/>
      <c r="VKI104" s="23"/>
      <c r="VKJ104" s="11"/>
      <c r="VKK104" s="49"/>
      <c r="VKL104" s="54"/>
      <c r="VKM104" s="87"/>
      <c r="VKN104" s="87"/>
      <c r="VKO104" s="75"/>
      <c r="VKP104" s="85"/>
      <c r="VKQ104" s="23"/>
      <c r="VKR104" s="11"/>
      <c r="VKS104" s="49"/>
      <c r="VKT104" s="54"/>
      <c r="VKU104" s="87"/>
      <c r="VKV104" s="87"/>
      <c r="VKW104" s="75"/>
      <c r="VKX104" s="85"/>
      <c r="VKY104" s="23"/>
      <c r="VKZ104" s="11"/>
      <c r="VLA104" s="49"/>
      <c r="VLB104" s="54"/>
      <c r="VLC104" s="87"/>
      <c r="VLD104" s="87"/>
      <c r="VLE104" s="75"/>
      <c r="VLF104" s="85"/>
      <c r="VLG104" s="23"/>
      <c r="VLH104" s="11"/>
      <c r="VLI104" s="49"/>
      <c r="VLJ104" s="54"/>
      <c r="VLK104" s="87"/>
      <c r="VLL104" s="87"/>
      <c r="VLM104" s="75"/>
      <c r="VLN104" s="85"/>
      <c r="VLO104" s="23"/>
      <c r="VLP104" s="11"/>
      <c r="VLQ104" s="49"/>
      <c r="VLR104" s="54"/>
      <c r="VLS104" s="87"/>
      <c r="VLT104" s="87"/>
      <c r="VLU104" s="75"/>
      <c r="VLV104" s="85"/>
      <c r="VLW104" s="23"/>
      <c r="VLX104" s="11"/>
      <c r="VLY104" s="49"/>
      <c r="VLZ104" s="54"/>
      <c r="VMA104" s="87"/>
      <c r="VMB104" s="87"/>
      <c r="VMC104" s="75"/>
      <c r="VMD104" s="85"/>
      <c r="VME104" s="23"/>
      <c r="VMF104" s="11"/>
      <c r="VMG104" s="49"/>
      <c r="VMH104" s="54"/>
      <c r="VMI104" s="87"/>
      <c r="VMJ104" s="87"/>
      <c r="VMK104" s="75"/>
      <c r="VML104" s="85"/>
      <c r="VMM104" s="23"/>
      <c r="VMN104" s="11"/>
      <c r="VMO104" s="49"/>
      <c r="VMP104" s="54"/>
      <c r="VMQ104" s="87"/>
      <c r="VMR104" s="87"/>
      <c r="VMS104" s="75"/>
      <c r="VMT104" s="85"/>
      <c r="VMU104" s="23"/>
      <c r="VMV104" s="11"/>
      <c r="VMW104" s="49"/>
      <c r="VMX104" s="54"/>
      <c r="VMY104" s="87"/>
      <c r="VMZ104" s="87"/>
      <c r="VNA104" s="75"/>
      <c r="VNB104" s="85"/>
      <c r="VNC104" s="23"/>
      <c r="VND104" s="11"/>
      <c r="VNE104" s="49"/>
      <c r="VNF104" s="54"/>
      <c r="VNG104" s="87"/>
      <c r="VNH104" s="87"/>
      <c r="VNI104" s="75"/>
      <c r="VNJ104" s="85"/>
      <c r="VNK104" s="23"/>
      <c r="VNL104" s="11"/>
      <c r="VNM104" s="49"/>
      <c r="VNN104" s="54"/>
      <c r="VNO104" s="87"/>
      <c r="VNP104" s="87"/>
      <c r="VNQ104" s="75"/>
      <c r="VNR104" s="85"/>
      <c r="VNS104" s="23"/>
      <c r="VNT104" s="11"/>
      <c r="VNU104" s="49"/>
      <c r="VNV104" s="54"/>
      <c r="VNW104" s="87"/>
      <c r="VNX104" s="87"/>
      <c r="VNY104" s="75"/>
      <c r="VNZ104" s="85"/>
      <c r="VOA104" s="23"/>
      <c r="VOB104" s="11"/>
      <c r="VOC104" s="49"/>
      <c r="VOD104" s="54"/>
      <c r="VOE104" s="87"/>
      <c r="VOF104" s="87"/>
      <c r="VOG104" s="75"/>
      <c r="VOH104" s="85"/>
      <c r="VOI104" s="23"/>
      <c r="VOJ104" s="11"/>
      <c r="VOK104" s="49"/>
      <c r="VOL104" s="54"/>
      <c r="VOM104" s="87"/>
      <c r="VON104" s="87"/>
      <c r="VOO104" s="75"/>
      <c r="VOP104" s="85"/>
      <c r="VOQ104" s="23"/>
      <c r="VOR104" s="11"/>
      <c r="VOS104" s="49"/>
      <c r="VOT104" s="54"/>
      <c r="VOU104" s="87"/>
      <c r="VOV104" s="87"/>
      <c r="VOW104" s="75"/>
      <c r="VOX104" s="85"/>
      <c r="VOY104" s="23"/>
      <c r="VOZ104" s="11"/>
      <c r="VPA104" s="49"/>
      <c r="VPB104" s="54"/>
      <c r="VPC104" s="87"/>
      <c r="VPD104" s="87"/>
      <c r="VPE104" s="75"/>
      <c r="VPF104" s="85"/>
      <c r="VPG104" s="23"/>
      <c r="VPH104" s="11"/>
      <c r="VPI104" s="49"/>
      <c r="VPJ104" s="54"/>
      <c r="VPK104" s="87"/>
      <c r="VPL104" s="87"/>
      <c r="VPM104" s="75"/>
      <c r="VPN104" s="85"/>
      <c r="VPO104" s="23"/>
      <c r="VPP104" s="11"/>
      <c r="VPQ104" s="49"/>
      <c r="VPR104" s="54"/>
      <c r="VPS104" s="87"/>
      <c r="VPT104" s="87"/>
      <c r="VPU104" s="75"/>
      <c r="VPV104" s="85"/>
      <c r="VPW104" s="23"/>
      <c r="VPX104" s="11"/>
      <c r="VPY104" s="49"/>
      <c r="VPZ104" s="54"/>
      <c r="VQA104" s="87"/>
      <c r="VQB104" s="87"/>
      <c r="VQC104" s="75"/>
      <c r="VQD104" s="85"/>
      <c r="VQE104" s="23"/>
      <c r="VQF104" s="11"/>
      <c r="VQG104" s="49"/>
      <c r="VQH104" s="54"/>
      <c r="VQI104" s="87"/>
      <c r="VQJ104" s="87"/>
      <c r="VQK104" s="75"/>
      <c r="VQL104" s="85"/>
      <c r="VQM104" s="23"/>
      <c r="VQN104" s="11"/>
      <c r="VQO104" s="49"/>
      <c r="VQP104" s="54"/>
      <c r="VQQ104" s="87"/>
      <c r="VQR104" s="87"/>
      <c r="VQS104" s="75"/>
      <c r="VQT104" s="85"/>
      <c r="VQU104" s="23"/>
      <c r="VQV104" s="11"/>
      <c r="VQW104" s="49"/>
      <c r="VQX104" s="54"/>
      <c r="VQY104" s="87"/>
      <c r="VQZ104" s="87"/>
      <c r="VRA104" s="75"/>
      <c r="VRB104" s="85"/>
      <c r="VRC104" s="23"/>
      <c r="VRD104" s="11"/>
      <c r="VRE104" s="49"/>
      <c r="VRF104" s="54"/>
      <c r="VRG104" s="87"/>
      <c r="VRH104" s="87"/>
      <c r="VRI104" s="75"/>
      <c r="VRJ104" s="85"/>
      <c r="VRK104" s="23"/>
      <c r="VRL104" s="11"/>
      <c r="VRM104" s="49"/>
      <c r="VRN104" s="54"/>
      <c r="VRO104" s="87"/>
      <c r="VRP104" s="87"/>
      <c r="VRQ104" s="75"/>
      <c r="VRR104" s="85"/>
      <c r="VRS104" s="23"/>
      <c r="VRT104" s="11"/>
      <c r="VRU104" s="49"/>
      <c r="VRV104" s="54"/>
      <c r="VRW104" s="87"/>
      <c r="VRX104" s="87"/>
      <c r="VRY104" s="75"/>
      <c r="VRZ104" s="85"/>
      <c r="VSA104" s="23"/>
      <c r="VSB104" s="11"/>
      <c r="VSC104" s="49"/>
      <c r="VSD104" s="54"/>
      <c r="VSE104" s="87"/>
      <c r="VSF104" s="87"/>
      <c r="VSG104" s="75"/>
      <c r="VSH104" s="85"/>
      <c r="VSI104" s="23"/>
      <c r="VSJ104" s="11"/>
      <c r="VSK104" s="49"/>
      <c r="VSL104" s="54"/>
      <c r="VSM104" s="87"/>
      <c r="VSN104" s="87"/>
      <c r="VSO104" s="75"/>
      <c r="VSP104" s="85"/>
      <c r="VSQ104" s="23"/>
      <c r="VSR104" s="11"/>
      <c r="VSS104" s="49"/>
      <c r="VST104" s="54"/>
      <c r="VSU104" s="87"/>
      <c r="VSV104" s="87"/>
      <c r="VSW104" s="75"/>
      <c r="VSX104" s="85"/>
      <c r="VSY104" s="23"/>
      <c r="VSZ104" s="11"/>
      <c r="VTA104" s="49"/>
      <c r="VTB104" s="54"/>
      <c r="VTC104" s="87"/>
      <c r="VTD104" s="87"/>
      <c r="VTE104" s="75"/>
      <c r="VTF104" s="85"/>
      <c r="VTG104" s="23"/>
      <c r="VTH104" s="11"/>
      <c r="VTI104" s="49"/>
      <c r="VTJ104" s="54"/>
      <c r="VTK104" s="87"/>
      <c r="VTL104" s="87"/>
      <c r="VTM104" s="75"/>
      <c r="VTN104" s="85"/>
      <c r="VTO104" s="23"/>
      <c r="VTP104" s="11"/>
      <c r="VTQ104" s="49"/>
      <c r="VTR104" s="54"/>
      <c r="VTS104" s="87"/>
      <c r="VTT104" s="87"/>
      <c r="VTU104" s="75"/>
      <c r="VTV104" s="85"/>
      <c r="VTW104" s="23"/>
      <c r="VTX104" s="11"/>
      <c r="VTY104" s="49"/>
      <c r="VTZ104" s="54"/>
      <c r="VUA104" s="87"/>
      <c r="VUB104" s="87"/>
      <c r="VUC104" s="75"/>
      <c r="VUD104" s="85"/>
      <c r="VUE104" s="23"/>
      <c r="VUF104" s="11"/>
      <c r="VUG104" s="49"/>
      <c r="VUH104" s="54"/>
      <c r="VUI104" s="87"/>
      <c r="VUJ104" s="87"/>
      <c r="VUK104" s="75"/>
      <c r="VUL104" s="85"/>
      <c r="VUM104" s="23"/>
      <c r="VUN104" s="11"/>
      <c r="VUO104" s="49"/>
      <c r="VUP104" s="54"/>
      <c r="VUQ104" s="87"/>
      <c r="VUR104" s="87"/>
      <c r="VUS104" s="75"/>
      <c r="VUT104" s="85"/>
      <c r="VUU104" s="23"/>
      <c r="VUV104" s="11"/>
      <c r="VUW104" s="49"/>
      <c r="VUX104" s="54"/>
      <c r="VUY104" s="87"/>
      <c r="VUZ104" s="87"/>
      <c r="VVA104" s="75"/>
      <c r="VVB104" s="85"/>
      <c r="VVC104" s="23"/>
      <c r="VVD104" s="11"/>
      <c r="VVE104" s="49"/>
      <c r="VVF104" s="54"/>
      <c r="VVG104" s="87"/>
      <c r="VVH104" s="87"/>
      <c r="VVI104" s="75"/>
      <c r="VVJ104" s="85"/>
      <c r="VVK104" s="23"/>
      <c r="VVL104" s="11"/>
      <c r="VVM104" s="49"/>
      <c r="VVN104" s="54"/>
      <c r="VVO104" s="87"/>
      <c r="VVP104" s="87"/>
      <c r="VVQ104" s="75"/>
      <c r="VVR104" s="85"/>
      <c r="VVS104" s="23"/>
      <c r="VVT104" s="11"/>
      <c r="VVU104" s="49"/>
      <c r="VVV104" s="54"/>
      <c r="VVW104" s="87"/>
      <c r="VVX104" s="87"/>
      <c r="VVY104" s="75"/>
      <c r="VVZ104" s="85"/>
      <c r="VWA104" s="23"/>
      <c r="VWB104" s="11"/>
      <c r="VWC104" s="49"/>
      <c r="VWD104" s="54"/>
      <c r="VWE104" s="87"/>
      <c r="VWF104" s="87"/>
      <c r="VWG104" s="75"/>
      <c r="VWH104" s="85"/>
      <c r="VWI104" s="23"/>
      <c r="VWJ104" s="11"/>
      <c r="VWK104" s="49"/>
      <c r="VWL104" s="54"/>
      <c r="VWM104" s="87"/>
      <c r="VWN104" s="87"/>
      <c r="VWO104" s="75"/>
      <c r="VWP104" s="85"/>
      <c r="VWQ104" s="23"/>
      <c r="VWR104" s="11"/>
      <c r="VWS104" s="49"/>
      <c r="VWT104" s="54"/>
      <c r="VWU104" s="87"/>
      <c r="VWV104" s="87"/>
      <c r="VWW104" s="75"/>
      <c r="VWX104" s="85"/>
      <c r="VWY104" s="23"/>
      <c r="VWZ104" s="11"/>
      <c r="VXA104" s="49"/>
      <c r="VXB104" s="54"/>
      <c r="VXC104" s="87"/>
      <c r="VXD104" s="87"/>
      <c r="VXE104" s="75"/>
      <c r="VXF104" s="85"/>
      <c r="VXG104" s="23"/>
      <c r="VXH104" s="11"/>
      <c r="VXI104" s="49"/>
      <c r="VXJ104" s="54"/>
      <c r="VXK104" s="87"/>
      <c r="VXL104" s="87"/>
      <c r="VXM104" s="75"/>
      <c r="VXN104" s="85"/>
      <c r="VXO104" s="23"/>
      <c r="VXP104" s="11"/>
      <c r="VXQ104" s="49"/>
      <c r="VXR104" s="54"/>
      <c r="VXS104" s="87"/>
      <c r="VXT104" s="87"/>
      <c r="VXU104" s="75"/>
      <c r="VXV104" s="85"/>
      <c r="VXW104" s="23"/>
      <c r="VXX104" s="11"/>
      <c r="VXY104" s="49"/>
      <c r="VXZ104" s="54"/>
      <c r="VYA104" s="87"/>
      <c r="VYB104" s="87"/>
      <c r="VYC104" s="75"/>
      <c r="VYD104" s="85"/>
      <c r="VYE104" s="23"/>
      <c r="VYF104" s="11"/>
      <c r="VYG104" s="49"/>
      <c r="VYH104" s="54"/>
      <c r="VYI104" s="87"/>
      <c r="VYJ104" s="87"/>
      <c r="VYK104" s="75"/>
      <c r="VYL104" s="85"/>
      <c r="VYM104" s="23"/>
      <c r="VYN104" s="11"/>
      <c r="VYO104" s="49"/>
      <c r="VYP104" s="54"/>
      <c r="VYQ104" s="87"/>
      <c r="VYR104" s="87"/>
      <c r="VYS104" s="75"/>
      <c r="VYT104" s="85"/>
      <c r="VYU104" s="23"/>
      <c r="VYV104" s="11"/>
      <c r="VYW104" s="49"/>
      <c r="VYX104" s="54"/>
      <c r="VYY104" s="87"/>
      <c r="VYZ104" s="87"/>
      <c r="VZA104" s="75"/>
      <c r="VZB104" s="85"/>
      <c r="VZC104" s="23"/>
      <c r="VZD104" s="11"/>
      <c r="VZE104" s="49"/>
      <c r="VZF104" s="54"/>
      <c r="VZG104" s="87"/>
      <c r="VZH104" s="87"/>
      <c r="VZI104" s="75"/>
      <c r="VZJ104" s="85"/>
      <c r="VZK104" s="23"/>
      <c r="VZL104" s="11"/>
      <c r="VZM104" s="49"/>
      <c r="VZN104" s="54"/>
      <c r="VZO104" s="87"/>
      <c r="VZP104" s="87"/>
      <c r="VZQ104" s="75"/>
      <c r="VZR104" s="85"/>
      <c r="VZS104" s="23"/>
      <c r="VZT104" s="11"/>
      <c r="VZU104" s="49"/>
      <c r="VZV104" s="54"/>
      <c r="VZW104" s="87"/>
      <c r="VZX104" s="87"/>
      <c r="VZY104" s="75"/>
      <c r="VZZ104" s="85"/>
      <c r="WAA104" s="23"/>
      <c r="WAB104" s="11"/>
      <c r="WAC104" s="49"/>
      <c r="WAD104" s="54"/>
      <c r="WAE104" s="87"/>
      <c r="WAF104" s="87"/>
      <c r="WAG104" s="75"/>
      <c r="WAH104" s="85"/>
      <c r="WAI104" s="23"/>
      <c r="WAJ104" s="11"/>
      <c r="WAK104" s="49"/>
      <c r="WAL104" s="54"/>
      <c r="WAM104" s="87"/>
      <c r="WAN104" s="87"/>
      <c r="WAO104" s="75"/>
      <c r="WAP104" s="85"/>
      <c r="WAQ104" s="23"/>
      <c r="WAR104" s="11"/>
      <c r="WAS104" s="49"/>
      <c r="WAT104" s="54"/>
      <c r="WAU104" s="87"/>
      <c r="WAV104" s="87"/>
      <c r="WAW104" s="75"/>
      <c r="WAX104" s="85"/>
      <c r="WAY104" s="23"/>
      <c r="WAZ104" s="11"/>
      <c r="WBA104" s="49"/>
      <c r="WBB104" s="54"/>
      <c r="WBC104" s="87"/>
      <c r="WBD104" s="87"/>
      <c r="WBE104" s="75"/>
      <c r="WBF104" s="85"/>
      <c r="WBG104" s="23"/>
      <c r="WBH104" s="11"/>
      <c r="WBI104" s="49"/>
      <c r="WBJ104" s="54"/>
      <c r="WBK104" s="87"/>
      <c r="WBL104" s="87"/>
      <c r="WBM104" s="75"/>
      <c r="WBN104" s="85"/>
      <c r="WBO104" s="23"/>
      <c r="WBP104" s="11"/>
      <c r="WBQ104" s="49"/>
      <c r="WBR104" s="54"/>
      <c r="WBS104" s="87"/>
      <c r="WBT104" s="87"/>
      <c r="WBU104" s="75"/>
      <c r="WBV104" s="85"/>
      <c r="WBW104" s="23"/>
      <c r="WBX104" s="11"/>
      <c r="WBY104" s="49"/>
      <c r="WBZ104" s="54"/>
      <c r="WCA104" s="87"/>
      <c r="WCB104" s="87"/>
      <c r="WCC104" s="75"/>
      <c r="WCD104" s="85"/>
      <c r="WCE104" s="23"/>
      <c r="WCF104" s="11"/>
      <c r="WCG104" s="49"/>
      <c r="WCH104" s="54"/>
      <c r="WCI104" s="87"/>
      <c r="WCJ104" s="87"/>
      <c r="WCK104" s="75"/>
      <c r="WCL104" s="85"/>
      <c r="WCM104" s="23"/>
      <c r="WCN104" s="11"/>
      <c r="WCO104" s="49"/>
      <c r="WCP104" s="54"/>
      <c r="WCQ104" s="87"/>
      <c r="WCR104" s="87"/>
      <c r="WCS104" s="75"/>
      <c r="WCT104" s="85"/>
      <c r="WCU104" s="23"/>
      <c r="WCV104" s="11"/>
      <c r="WCW104" s="49"/>
      <c r="WCX104" s="54"/>
      <c r="WCY104" s="87"/>
      <c r="WCZ104" s="87"/>
      <c r="WDA104" s="75"/>
      <c r="WDB104" s="85"/>
      <c r="WDC104" s="23"/>
      <c r="WDD104" s="11"/>
      <c r="WDE104" s="49"/>
      <c r="WDF104" s="54"/>
      <c r="WDG104" s="87"/>
      <c r="WDH104" s="87"/>
      <c r="WDI104" s="75"/>
      <c r="WDJ104" s="85"/>
      <c r="WDK104" s="23"/>
      <c r="WDL104" s="11"/>
      <c r="WDM104" s="49"/>
      <c r="WDN104" s="54"/>
      <c r="WDO104" s="87"/>
      <c r="WDP104" s="87"/>
      <c r="WDQ104" s="75"/>
      <c r="WDR104" s="85"/>
      <c r="WDS104" s="23"/>
      <c r="WDT104" s="11"/>
      <c r="WDU104" s="49"/>
      <c r="WDV104" s="54"/>
      <c r="WDW104" s="87"/>
      <c r="WDX104" s="87"/>
      <c r="WDY104" s="75"/>
      <c r="WDZ104" s="85"/>
      <c r="WEA104" s="23"/>
      <c r="WEB104" s="11"/>
      <c r="WEC104" s="49"/>
      <c r="WED104" s="54"/>
      <c r="WEE104" s="87"/>
      <c r="WEF104" s="87"/>
      <c r="WEG104" s="75"/>
      <c r="WEH104" s="85"/>
      <c r="WEI104" s="23"/>
      <c r="WEJ104" s="11"/>
      <c r="WEK104" s="49"/>
      <c r="WEL104" s="54"/>
      <c r="WEM104" s="87"/>
      <c r="WEN104" s="87"/>
      <c r="WEO104" s="75"/>
      <c r="WEP104" s="85"/>
      <c r="WEQ104" s="23"/>
      <c r="WER104" s="11"/>
      <c r="WES104" s="49"/>
      <c r="WET104" s="54"/>
      <c r="WEU104" s="87"/>
      <c r="WEV104" s="87"/>
      <c r="WEW104" s="75"/>
      <c r="WEX104" s="85"/>
      <c r="WEY104" s="23"/>
      <c r="WEZ104" s="11"/>
      <c r="WFA104" s="49"/>
      <c r="WFB104" s="54"/>
      <c r="WFC104" s="87"/>
      <c r="WFD104" s="87"/>
      <c r="WFE104" s="75"/>
      <c r="WFF104" s="85"/>
      <c r="WFG104" s="23"/>
      <c r="WFH104" s="11"/>
      <c r="WFI104" s="49"/>
      <c r="WFJ104" s="54"/>
      <c r="WFK104" s="87"/>
      <c r="WFL104" s="87"/>
      <c r="WFM104" s="75"/>
      <c r="WFN104" s="85"/>
      <c r="WFO104" s="23"/>
      <c r="WFP104" s="11"/>
      <c r="WFQ104" s="49"/>
      <c r="WFR104" s="54"/>
      <c r="WFS104" s="87"/>
      <c r="WFT104" s="87"/>
      <c r="WFU104" s="75"/>
      <c r="WFV104" s="85"/>
      <c r="WFW104" s="23"/>
      <c r="WFX104" s="11"/>
      <c r="WFY104" s="49"/>
      <c r="WFZ104" s="54"/>
      <c r="WGA104" s="87"/>
      <c r="WGB104" s="87"/>
      <c r="WGC104" s="75"/>
      <c r="WGD104" s="85"/>
      <c r="WGE104" s="23"/>
      <c r="WGF104" s="11"/>
      <c r="WGG104" s="49"/>
      <c r="WGH104" s="54"/>
      <c r="WGI104" s="87"/>
      <c r="WGJ104" s="87"/>
      <c r="WGK104" s="75"/>
      <c r="WGL104" s="85"/>
      <c r="WGM104" s="23"/>
      <c r="WGN104" s="11"/>
      <c r="WGO104" s="49"/>
      <c r="WGP104" s="54"/>
      <c r="WGQ104" s="87"/>
      <c r="WGR104" s="87"/>
      <c r="WGS104" s="75"/>
      <c r="WGT104" s="85"/>
      <c r="WGU104" s="23"/>
      <c r="WGV104" s="11"/>
      <c r="WGW104" s="49"/>
      <c r="WGX104" s="54"/>
      <c r="WGY104" s="87"/>
      <c r="WGZ104" s="87"/>
      <c r="WHA104" s="75"/>
      <c r="WHB104" s="85"/>
      <c r="WHC104" s="23"/>
      <c r="WHD104" s="11"/>
      <c r="WHE104" s="49"/>
      <c r="WHF104" s="54"/>
      <c r="WHG104" s="87"/>
      <c r="WHH104" s="87"/>
      <c r="WHI104" s="75"/>
      <c r="WHJ104" s="85"/>
      <c r="WHK104" s="23"/>
      <c r="WHL104" s="11"/>
      <c r="WHM104" s="49"/>
      <c r="WHN104" s="54"/>
      <c r="WHO104" s="87"/>
      <c r="WHP104" s="87"/>
      <c r="WHQ104" s="75"/>
      <c r="WHR104" s="85"/>
      <c r="WHS104" s="23"/>
      <c r="WHT104" s="11"/>
      <c r="WHU104" s="49"/>
      <c r="WHV104" s="54"/>
      <c r="WHW104" s="87"/>
      <c r="WHX104" s="87"/>
      <c r="WHY104" s="75"/>
      <c r="WHZ104" s="85"/>
      <c r="WIA104" s="23"/>
      <c r="WIB104" s="11"/>
      <c r="WIC104" s="49"/>
      <c r="WID104" s="54"/>
      <c r="WIE104" s="87"/>
      <c r="WIF104" s="87"/>
      <c r="WIG104" s="75"/>
      <c r="WIH104" s="85"/>
      <c r="WII104" s="23"/>
      <c r="WIJ104" s="11"/>
      <c r="WIK104" s="49"/>
      <c r="WIL104" s="54"/>
      <c r="WIM104" s="87"/>
      <c r="WIN104" s="87"/>
      <c r="WIO104" s="75"/>
      <c r="WIP104" s="85"/>
      <c r="WIQ104" s="23"/>
      <c r="WIR104" s="11"/>
      <c r="WIS104" s="49"/>
      <c r="WIT104" s="54"/>
      <c r="WIU104" s="87"/>
      <c r="WIV104" s="87"/>
      <c r="WIW104" s="75"/>
      <c r="WIX104" s="85"/>
      <c r="WIY104" s="23"/>
      <c r="WIZ104" s="11"/>
      <c r="WJA104" s="49"/>
      <c r="WJB104" s="54"/>
      <c r="WJC104" s="87"/>
      <c r="WJD104" s="87"/>
      <c r="WJE104" s="75"/>
      <c r="WJF104" s="85"/>
      <c r="WJG104" s="23"/>
      <c r="WJH104" s="11"/>
      <c r="WJI104" s="49"/>
      <c r="WJJ104" s="54"/>
      <c r="WJK104" s="87"/>
      <c r="WJL104" s="87"/>
      <c r="WJM104" s="75"/>
      <c r="WJN104" s="85"/>
      <c r="WJO104" s="23"/>
      <c r="WJP104" s="11"/>
      <c r="WJQ104" s="49"/>
      <c r="WJR104" s="54"/>
      <c r="WJS104" s="87"/>
      <c r="WJT104" s="87"/>
      <c r="WJU104" s="75"/>
      <c r="WJV104" s="85"/>
      <c r="WJW104" s="23"/>
      <c r="WJX104" s="11"/>
      <c r="WJY104" s="49"/>
      <c r="WJZ104" s="54"/>
      <c r="WKA104" s="87"/>
      <c r="WKB104" s="87"/>
      <c r="WKC104" s="75"/>
      <c r="WKD104" s="85"/>
      <c r="WKE104" s="23"/>
      <c r="WKF104" s="11"/>
      <c r="WKG104" s="49"/>
      <c r="WKH104" s="54"/>
      <c r="WKI104" s="87"/>
      <c r="WKJ104" s="87"/>
      <c r="WKK104" s="75"/>
      <c r="WKL104" s="85"/>
      <c r="WKM104" s="23"/>
      <c r="WKN104" s="11"/>
      <c r="WKO104" s="49"/>
      <c r="WKP104" s="54"/>
      <c r="WKQ104" s="87"/>
      <c r="WKR104" s="87"/>
      <c r="WKS104" s="75"/>
      <c r="WKT104" s="85"/>
      <c r="WKU104" s="23"/>
      <c r="WKV104" s="11"/>
      <c r="WKW104" s="49"/>
      <c r="WKX104" s="54"/>
      <c r="WKY104" s="87"/>
      <c r="WKZ104" s="87"/>
      <c r="WLA104" s="75"/>
      <c r="WLB104" s="85"/>
      <c r="WLC104" s="23"/>
      <c r="WLD104" s="11"/>
      <c r="WLE104" s="49"/>
      <c r="WLF104" s="54"/>
      <c r="WLG104" s="87"/>
      <c r="WLH104" s="87"/>
      <c r="WLI104" s="75"/>
      <c r="WLJ104" s="85"/>
      <c r="WLK104" s="23"/>
      <c r="WLL104" s="11"/>
      <c r="WLM104" s="49"/>
      <c r="WLN104" s="54"/>
      <c r="WLO104" s="87"/>
      <c r="WLP104" s="87"/>
      <c r="WLQ104" s="75"/>
      <c r="WLR104" s="85"/>
      <c r="WLS104" s="23"/>
      <c r="WLT104" s="11"/>
      <c r="WLU104" s="49"/>
      <c r="WLV104" s="54"/>
      <c r="WLW104" s="87"/>
      <c r="WLX104" s="87"/>
      <c r="WLY104" s="75"/>
      <c r="WLZ104" s="85"/>
      <c r="WMA104" s="23"/>
      <c r="WMB104" s="11"/>
      <c r="WMC104" s="49"/>
      <c r="WMD104" s="54"/>
      <c r="WME104" s="87"/>
      <c r="WMF104" s="87"/>
      <c r="WMG104" s="75"/>
      <c r="WMH104" s="85"/>
      <c r="WMI104" s="23"/>
      <c r="WMJ104" s="11"/>
      <c r="WMK104" s="49"/>
      <c r="WML104" s="54"/>
      <c r="WMM104" s="87"/>
      <c r="WMN104" s="87"/>
      <c r="WMO104" s="75"/>
      <c r="WMP104" s="85"/>
      <c r="WMQ104" s="23"/>
      <c r="WMR104" s="11"/>
      <c r="WMS104" s="49"/>
      <c r="WMT104" s="54"/>
      <c r="WMU104" s="87"/>
      <c r="WMV104" s="87"/>
      <c r="WMW104" s="75"/>
      <c r="WMX104" s="85"/>
      <c r="WMY104" s="23"/>
      <c r="WMZ104" s="11"/>
      <c r="WNA104" s="49"/>
      <c r="WNB104" s="54"/>
      <c r="WNC104" s="87"/>
      <c r="WND104" s="87"/>
      <c r="WNE104" s="75"/>
      <c r="WNF104" s="85"/>
      <c r="WNG104" s="23"/>
      <c r="WNH104" s="11"/>
      <c r="WNI104" s="49"/>
      <c r="WNJ104" s="54"/>
      <c r="WNK104" s="87"/>
      <c r="WNL104" s="87"/>
      <c r="WNM104" s="75"/>
      <c r="WNN104" s="85"/>
      <c r="WNO104" s="23"/>
      <c r="WNP104" s="11"/>
      <c r="WNQ104" s="49"/>
      <c r="WNR104" s="54"/>
      <c r="WNS104" s="87"/>
      <c r="WNT104" s="87"/>
      <c r="WNU104" s="75"/>
      <c r="WNV104" s="85"/>
      <c r="WNW104" s="23"/>
      <c r="WNX104" s="11"/>
      <c r="WNY104" s="49"/>
      <c r="WNZ104" s="54"/>
      <c r="WOA104" s="87"/>
      <c r="WOB104" s="87"/>
      <c r="WOC104" s="75"/>
      <c r="WOD104" s="85"/>
      <c r="WOE104" s="23"/>
      <c r="WOF104" s="11"/>
      <c r="WOG104" s="49"/>
      <c r="WOH104" s="54"/>
      <c r="WOI104" s="87"/>
      <c r="WOJ104" s="87"/>
      <c r="WOK104" s="75"/>
      <c r="WOL104" s="85"/>
      <c r="WOM104" s="23"/>
      <c r="WON104" s="11"/>
      <c r="WOO104" s="49"/>
      <c r="WOP104" s="54"/>
      <c r="WOQ104" s="87"/>
      <c r="WOR104" s="87"/>
      <c r="WOS104" s="75"/>
      <c r="WOT104" s="85"/>
      <c r="WOU104" s="23"/>
      <c r="WOV104" s="11"/>
      <c r="WOW104" s="49"/>
      <c r="WOX104" s="54"/>
      <c r="WOY104" s="87"/>
      <c r="WOZ104" s="87"/>
      <c r="WPA104" s="75"/>
      <c r="WPB104" s="85"/>
      <c r="WPC104" s="23"/>
      <c r="WPD104" s="11"/>
      <c r="WPE104" s="49"/>
      <c r="WPF104" s="54"/>
      <c r="WPG104" s="87"/>
      <c r="WPH104" s="87"/>
      <c r="WPI104" s="75"/>
      <c r="WPJ104" s="85"/>
      <c r="WPK104" s="23"/>
      <c r="WPL104" s="11"/>
      <c r="WPM104" s="49"/>
      <c r="WPN104" s="54"/>
      <c r="WPO104" s="87"/>
      <c r="WPP104" s="87"/>
      <c r="WPQ104" s="75"/>
      <c r="WPR104" s="85"/>
      <c r="WPS104" s="23"/>
      <c r="WPT104" s="11"/>
      <c r="WPU104" s="49"/>
      <c r="WPV104" s="54"/>
      <c r="WPW104" s="87"/>
      <c r="WPX104" s="87"/>
      <c r="WPY104" s="75"/>
      <c r="WPZ104" s="85"/>
      <c r="WQA104" s="23"/>
      <c r="WQB104" s="11"/>
      <c r="WQC104" s="49"/>
      <c r="WQD104" s="54"/>
      <c r="WQE104" s="87"/>
      <c r="WQF104" s="87"/>
      <c r="WQG104" s="75"/>
      <c r="WQH104" s="85"/>
      <c r="WQI104" s="23"/>
      <c r="WQJ104" s="11"/>
      <c r="WQK104" s="49"/>
      <c r="WQL104" s="54"/>
      <c r="WQM104" s="87"/>
      <c r="WQN104" s="87"/>
      <c r="WQO104" s="75"/>
      <c r="WQP104" s="85"/>
      <c r="WQQ104" s="23"/>
      <c r="WQR104" s="11"/>
      <c r="WQS104" s="49"/>
      <c r="WQT104" s="54"/>
      <c r="WQU104" s="87"/>
      <c r="WQV104" s="87"/>
      <c r="WQW104" s="75"/>
      <c r="WQX104" s="85"/>
      <c r="WQY104" s="23"/>
      <c r="WQZ104" s="11"/>
      <c r="WRA104" s="49"/>
      <c r="WRB104" s="54"/>
      <c r="WRC104" s="87"/>
      <c r="WRD104" s="87"/>
      <c r="WRE104" s="75"/>
      <c r="WRF104" s="85"/>
      <c r="WRG104" s="23"/>
      <c r="WRH104" s="11"/>
      <c r="WRI104" s="49"/>
      <c r="WRJ104" s="54"/>
      <c r="WRK104" s="87"/>
      <c r="WRL104" s="87"/>
      <c r="WRM104" s="75"/>
      <c r="WRN104" s="85"/>
      <c r="WRO104" s="23"/>
      <c r="WRP104" s="11"/>
      <c r="WRQ104" s="49"/>
      <c r="WRR104" s="54"/>
      <c r="WRS104" s="87"/>
      <c r="WRT104" s="87"/>
      <c r="WRU104" s="75"/>
      <c r="WRV104" s="85"/>
      <c r="WRW104" s="23"/>
      <c r="WRX104" s="11"/>
      <c r="WRY104" s="49"/>
      <c r="WRZ104" s="54"/>
      <c r="WSA104" s="87"/>
      <c r="WSB104" s="87"/>
      <c r="WSC104" s="75"/>
      <c r="WSD104" s="85"/>
      <c r="WSE104" s="23"/>
      <c r="WSF104" s="11"/>
      <c r="WSG104" s="49"/>
      <c r="WSH104" s="54"/>
      <c r="WSI104" s="87"/>
      <c r="WSJ104" s="87"/>
      <c r="WSK104" s="75"/>
      <c r="WSL104" s="85"/>
      <c r="WSM104" s="23"/>
      <c r="WSN104" s="11"/>
      <c r="WSO104" s="49"/>
      <c r="WSP104" s="54"/>
      <c r="WSQ104" s="87"/>
      <c r="WSR104" s="87"/>
      <c r="WSS104" s="75"/>
      <c r="WST104" s="85"/>
      <c r="WSU104" s="23"/>
      <c r="WSV104" s="11"/>
      <c r="WSW104" s="49"/>
      <c r="WSX104" s="54"/>
      <c r="WSY104" s="87"/>
      <c r="WSZ104" s="87"/>
      <c r="WTA104" s="75"/>
      <c r="WTB104" s="85"/>
      <c r="WTC104" s="23"/>
      <c r="WTD104" s="11"/>
      <c r="WTE104" s="49"/>
      <c r="WTF104" s="54"/>
      <c r="WTG104" s="87"/>
      <c r="WTH104" s="87"/>
      <c r="WTI104" s="75"/>
      <c r="WTJ104" s="85"/>
      <c r="WTK104" s="23"/>
      <c r="WTL104" s="11"/>
      <c r="WTM104" s="49"/>
      <c r="WTN104" s="54"/>
      <c r="WTO104" s="87"/>
      <c r="WTP104" s="87"/>
      <c r="WTQ104" s="75"/>
      <c r="WTR104" s="85"/>
      <c r="WTS104" s="23"/>
      <c r="WTT104" s="11"/>
      <c r="WTU104" s="49"/>
      <c r="WTV104" s="54"/>
      <c r="WTW104" s="87"/>
      <c r="WTX104" s="87"/>
      <c r="WTY104" s="75"/>
      <c r="WTZ104" s="85"/>
      <c r="WUA104" s="23"/>
      <c r="WUB104" s="11"/>
      <c r="WUC104" s="49"/>
      <c r="WUD104" s="54"/>
      <c r="WUE104" s="87"/>
      <c r="WUF104" s="87"/>
      <c r="WUG104" s="75"/>
      <c r="WUH104" s="85"/>
      <c r="WUI104" s="23"/>
      <c r="WUJ104" s="11"/>
      <c r="WUK104" s="49"/>
      <c r="WUL104" s="54"/>
      <c r="WUM104" s="87"/>
      <c r="WUN104" s="87"/>
      <c r="WUO104" s="75"/>
      <c r="WUP104" s="85"/>
      <c r="WUQ104" s="23"/>
      <c r="WUR104" s="11"/>
      <c r="WUS104" s="49"/>
      <c r="WUT104" s="54"/>
      <c r="WUU104" s="87"/>
      <c r="WUV104" s="87"/>
      <c r="WUW104" s="75"/>
      <c r="WUX104" s="85"/>
      <c r="WUY104" s="23"/>
      <c r="WUZ104" s="11"/>
      <c r="WVA104" s="49"/>
      <c r="WVB104" s="54"/>
      <c r="WVC104" s="87"/>
      <c r="WVD104" s="87"/>
      <c r="WVE104" s="75"/>
      <c r="WVF104" s="85"/>
      <c r="WVG104" s="23"/>
      <c r="WVH104" s="11"/>
      <c r="WVI104" s="49"/>
      <c r="WVJ104" s="54"/>
      <c r="WVK104" s="87"/>
      <c r="WVL104" s="87"/>
      <c r="WVM104" s="75"/>
      <c r="WVN104" s="85"/>
      <c r="WVO104" s="23"/>
      <c r="WVP104" s="11"/>
      <c r="WVQ104" s="49"/>
      <c r="WVR104" s="54"/>
      <c r="WVS104" s="87"/>
      <c r="WVT104" s="87"/>
      <c r="WVU104" s="75"/>
      <c r="WVV104" s="85"/>
      <c r="WVW104" s="23"/>
      <c r="WVX104" s="11"/>
      <c r="WVY104" s="49"/>
      <c r="WVZ104" s="54"/>
      <c r="WWA104" s="87"/>
      <c r="WWB104" s="87"/>
      <c r="WWC104" s="75"/>
      <c r="WWD104" s="85"/>
      <c r="WWE104" s="23"/>
      <c r="WWF104" s="11"/>
      <c r="WWG104" s="49"/>
      <c r="WWH104" s="54"/>
      <c r="WWI104" s="87"/>
      <c r="WWJ104" s="87"/>
      <c r="WWK104" s="75"/>
      <c r="WWL104" s="85"/>
      <c r="WWM104" s="23"/>
      <c r="WWN104" s="11"/>
      <c r="WWO104" s="49"/>
      <c r="WWP104" s="54"/>
      <c r="WWQ104" s="87"/>
      <c r="WWR104" s="87"/>
      <c r="WWS104" s="75"/>
      <c r="WWT104" s="85"/>
      <c r="WWU104" s="23"/>
      <c r="WWV104" s="11"/>
      <c r="WWW104" s="49"/>
      <c r="WWX104" s="54"/>
      <c r="WWY104" s="87"/>
      <c r="WWZ104" s="87"/>
      <c r="WXA104" s="75"/>
      <c r="WXB104" s="85"/>
      <c r="WXC104" s="23"/>
      <c r="WXD104" s="11"/>
      <c r="WXE104" s="49"/>
      <c r="WXF104" s="54"/>
      <c r="WXG104" s="87"/>
      <c r="WXH104" s="87"/>
      <c r="WXI104" s="75"/>
      <c r="WXJ104" s="85"/>
      <c r="WXK104" s="23"/>
      <c r="WXL104" s="11"/>
      <c r="WXM104" s="49"/>
      <c r="WXN104" s="54"/>
      <c r="WXO104" s="87"/>
      <c r="WXP104" s="87"/>
      <c r="WXQ104" s="75"/>
      <c r="WXR104" s="85"/>
      <c r="WXS104" s="23"/>
      <c r="WXT104" s="11"/>
      <c r="WXU104" s="49"/>
      <c r="WXV104" s="54"/>
      <c r="WXW104" s="87"/>
      <c r="WXX104" s="87"/>
      <c r="WXY104" s="75"/>
      <c r="WXZ104" s="85"/>
      <c r="WYA104" s="23"/>
      <c r="WYB104" s="11"/>
      <c r="WYC104" s="49"/>
      <c r="WYD104" s="54"/>
      <c r="WYE104" s="87"/>
      <c r="WYF104" s="87"/>
      <c r="WYG104" s="75"/>
      <c r="WYH104" s="85"/>
      <c r="WYI104" s="23"/>
      <c r="WYJ104" s="11"/>
      <c r="WYK104" s="49"/>
      <c r="WYL104" s="54"/>
      <c r="WYM104" s="87"/>
      <c r="WYN104" s="87"/>
      <c r="WYO104" s="75"/>
      <c r="WYP104" s="85"/>
      <c r="WYQ104" s="23"/>
      <c r="WYR104" s="11"/>
      <c r="WYS104" s="49"/>
      <c r="WYT104" s="54"/>
      <c r="WYU104" s="87"/>
      <c r="WYV104" s="87"/>
      <c r="WYW104" s="75"/>
      <c r="WYX104" s="85"/>
      <c r="WYY104" s="23"/>
      <c r="WYZ104" s="11"/>
      <c r="WZA104" s="49"/>
      <c r="WZB104" s="54"/>
      <c r="WZC104" s="87"/>
      <c r="WZD104" s="87"/>
      <c r="WZE104" s="75"/>
      <c r="WZF104" s="85"/>
      <c r="WZG104" s="23"/>
      <c r="WZH104" s="11"/>
      <c r="WZI104" s="49"/>
      <c r="WZJ104" s="54"/>
      <c r="WZK104" s="87"/>
      <c r="WZL104" s="87"/>
      <c r="WZM104" s="75"/>
      <c r="WZN104" s="85"/>
      <c r="WZO104" s="23"/>
      <c r="WZP104" s="11"/>
      <c r="WZQ104" s="49"/>
      <c r="WZR104" s="54"/>
      <c r="WZS104" s="87"/>
      <c r="WZT104" s="87"/>
      <c r="WZU104" s="75"/>
      <c r="WZV104" s="85"/>
      <c r="WZW104" s="23"/>
      <c r="WZX104" s="11"/>
      <c r="WZY104" s="49"/>
      <c r="WZZ104" s="54"/>
      <c r="XAA104" s="87"/>
      <c r="XAB104" s="87"/>
      <c r="XAC104" s="75"/>
      <c r="XAD104" s="85"/>
      <c r="XAE104" s="23"/>
      <c r="XAF104" s="11"/>
      <c r="XAG104" s="49"/>
      <c r="XAH104" s="54"/>
      <c r="XAI104" s="87"/>
      <c r="XAJ104" s="87"/>
      <c r="XAK104" s="75"/>
      <c r="XAL104" s="85"/>
      <c r="XAM104" s="23"/>
      <c r="XAN104" s="11"/>
      <c r="XAO104" s="49"/>
      <c r="XAP104" s="54"/>
      <c r="XAQ104" s="87"/>
      <c r="XAR104" s="87"/>
      <c r="XAS104" s="75"/>
      <c r="XAT104" s="85"/>
      <c r="XAU104" s="23"/>
      <c r="XAV104" s="11"/>
      <c r="XAW104" s="49"/>
      <c r="XAX104" s="54"/>
      <c r="XAY104" s="87"/>
      <c r="XAZ104" s="87"/>
      <c r="XBA104" s="75"/>
      <c r="XBB104" s="85"/>
      <c r="XBC104" s="23"/>
      <c r="XBD104" s="11"/>
      <c r="XBE104" s="49"/>
      <c r="XBF104" s="54"/>
      <c r="XBG104" s="87"/>
      <c r="XBH104" s="87"/>
      <c r="XBI104" s="75"/>
      <c r="XBJ104" s="85"/>
      <c r="XBK104" s="23"/>
      <c r="XBL104" s="11"/>
      <c r="XBM104" s="49"/>
      <c r="XBN104" s="54"/>
      <c r="XBO104" s="87"/>
      <c r="XBP104" s="87"/>
      <c r="XBQ104" s="75"/>
      <c r="XBR104" s="85"/>
      <c r="XBS104" s="23"/>
      <c r="XBT104" s="11"/>
      <c r="XBU104" s="49"/>
      <c r="XBV104" s="54"/>
      <c r="XBW104" s="87"/>
      <c r="XBX104" s="87"/>
      <c r="XBY104" s="75"/>
      <c r="XBZ104" s="85"/>
      <c r="XCA104" s="23"/>
      <c r="XCB104" s="11"/>
      <c r="XCC104" s="49"/>
      <c r="XCD104" s="54"/>
      <c r="XCE104" s="87"/>
      <c r="XCF104" s="87"/>
      <c r="XCG104" s="75"/>
      <c r="XCH104" s="85"/>
      <c r="XCI104" s="23"/>
      <c r="XCJ104" s="11"/>
      <c r="XCK104" s="49"/>
      <c r="XCL104" s="54"/>
      <c r="XCM104" s="87"/>
      <c r="XCN104" s="87"/>
      <c r="XCO104" s="75"/>
      <c r="XCP104" s="85"/>
      <c r="XCQ104" s="23"/>
      <c r="XCR104" s="11"/>
      <c r="XCS104" s="49"/>
      <c r="XCT104" s="54"/>
      <c r="XCU104" s="87"/>
      <c r="XCV104" s="87"/>
      <c r="XCW104" s="75"/>
      <c r="XCX104" s="85"/>
      <c r="XCY104" s="23"/>
      <c r="XCZ104" s="11"/>
      <c r="XDA104" s="49"/>
      <c r="XDB104" s="54"/>
      <c r="XDC104" s="87"/>
      <c r="XDD104" s="87"/>
      <c r="XDE104" s="75"/>
      <c r="XDF104" s="85"/>
      <c r="XDG104" s="23"/>
      <c r="XDH104" s="11"/>
      <c r="XDI104" s="49"/>
      <c r="XDJ104" s="54"/>
      <c r="XDK104" s="87"/>
      <c r="XDL104" s="87"/>
      <c r="XDM104" s="75"/>
      <c r="XDN104" s="85"/>
      <c r="XDO104" s="23"/>
      <c r="XDP104" s="11"/>
      <c r="XDQ104" s="49"/>
      <c r="XDR104" s="54"/>
      <c r="XDS104" s="87"/>
      <c r="XDT104" s="87"/>
      <c r="XDU104" s="75"/>
      <c r="XDV104" s="85"/>
      <c r="XDW104" s="23"/>
      <c r="XDX104" s="11"/>
      <c r="XDY104" s="49"/>
      <c r="XDZ104" s="54"/>
      <c r="XEA104" s="87"/>
      <c r="XEB104" s="87"/>
      <c r="XEC104" s="75"/>
      <c r="XED104" s="85"/>
      <c r="XEE104" s="23"/>
      <c r="XEF104" s="11"/>
      <c r="XEG104" s="49"/>
      <c r="XEH104" s="54"/>
      <c r="XEI104" s="87"/>
      <c r="XEJ104" s="87"/>
      <c r="XEK104" s="75"/>
      <c r="XEL104" s="85"/>
      <c r="XEM104" s="23"/>
      <c r="XEN104" s="11"/>
      <c r="XEO104" s="49"/>
      <c r="XEP104" s="54"/>
      <c r="XEQ104" s="87"/>
      <c r="XER104" s="87"/>
      <c r="XES104" s="75"/>
      <c r="XET104" s="85"/>
      <c r="XEU104" s="23"/>
      <c r="XEV104" s="11"/>
      <c r="XEW104" s="49"/>
      <c r="XEX104" s="54"/>
      <c r="XEY104" s="87"/>
      <c r="XEZ104" s="87"/>
      <c r="XFA104" s="75"/>
      <c r="XFB104" s="85"/>
    </row>
    <row r="105" spans="1:16382">
      <c r="A105" s="23">
        <v>3530</v>
      </c>
      <c r="B105" s="1" t="s">
        <v>646</v>
      </c>
      <c r="C105" s="76">
        <v>0</v>
      </c>
      <c r="D105" s="76">
        <v>0</v>
      </c>
      <c r="E105" s="62">
        <v>0</v>
      </c>
      <c r="F105" s="62">
        <v>0</v>
      </c>
      <c r="G105" s="76">
        <v>0</v>
      </c>
    </row>
    <row r="106" spans="1:16382">
      <c r="C106" s="55"/>
      <c r="D106" s="76"/>
    </row>
    <row r="107" spans="1:16382">
      <c r="C107" s="55"/>
      <c r="D107" s="76"/>
    </row>
    <row r="108" spans="1:16382" ht="15.75">
      <c r="A108" s="1"/>
      <c r="B108" s="25" t="s">
        <v>108</v>
      </c>
      <c r="C108" s="57"/>
      <c r="D108" s="76"/>
    </row>
    <row r="109" spans="1:16382" ht="38.25">
      <c r="A109" s="23" t="s">
        <v>109</v>
      </c>
      <c r="B109" s="48" t="s">
        <v>0</v>
      </c>
      <c r="C109" s="85" t="str">
        <f>C1</f>
        <v>Fiscal Yr                      2024-25</v>
      </c>
      <c r="D109" s="173" t="str">
        <f>D1</f>
        <v>Fiscal Yr                      2025-26</v>
      </c>
      <c r="E109" s="87" t="str">
        <f t="shared" ref="E109:F109" si="20">E1</f>
        <v>Current FY               Actual @ Jan'26</v>
      </c>
      <c r="F109" s="87" t="str">
        <f t="shared" si="20"/>
        <v>Current FY               Actual % Expended @ 7mo of Year</v>
      </c>
      <c r="G109" s="183" t="str">
        <f>G1</f>
        <v>Fiscal Yr                      2026-27</v>
      </c>
    </row>
    <row r="110" spans="1:16382">
      <c r="A110" s="23">
        <v>4210.03</v>
      </c>
      <c r="B110" s="37" t="s">
        <v>14</v>
      </c>
      <c r="C110" s="76">
        <f>C121</f>
        <v>908005</v>
      </c>
      <c r="D110" s="76">
        <f>D121</f>
        <v>1137313</v>
      </c>
      <c r="E110" s="62">
        <v>0</v>
      </c>
      <c r="F110" s="146" t="e">
        <f>E110/#REF!</f>
        <v>#REF!</v>
      </c>
      <c r="G110" s="76">
        <f>G121</f>
        <v>1114800</v>
      </c>
    </row>
    <row r="111" spans="1:16382" ht="12" customHeight="1">
      <c r="A111" s="1"/>
      <c r="B111" s="24"/>
      <c r="C111" s="76"/>
      <c r="D111" s="76"/>
    </row>
    <row r="112" spans="1:16382">
      <c r="A112" s="1"/>
      <c r="C112" s="76"/>
      <c r="D112" s="76"/>
    </row>
    <row r="113" spans="1:8">
      <c r="A113" s="1"/>
      <c r="B113" s="6" t="s">
        <v>1004</v>
      </c>
      <c r="C113" s="76">
        <v>59322</v>
      </c>
      <c r="D113" s="76">
        <v>77542</v>
      </c>
      <c r="G113" s="76">
        <v>84590</v>
      </c>
    </row>
    <row r="114" spans="1:8">
      <c r="A114" s="1"/>
      <c r="B114" s="6" t="s">
        <v>1005</v>
      </c>
      <c r="C114" s="76">
        <v>83928</v>
      </c>
      <c r="D114" s="76">
        <v>111571</v>
      </c>
      <c r="E114" s="64"/>
      <c r="F114" s="64"/>
      <c r="G114" s="76">
        <v>115149</v>
      </c>
    </row>
    <row r="115" spans="1:8">
      <c r="A115" s="1"/>
      <c r="B115" s="160" t="s">
        <v>1006</v>
      </c>
      <c r="C115" s="76">
        <v>141966</v>
      </c>
      <c r="D115" s="76">
        <v>179254</v>
      </c>
      <c r="E115" s="64"/>
      <c r="F115" s="64"/>
      <c r="G115" s="76">
        <v>189197</v>
      </c>
    </row>
    <row r="116" spans="1:8" ht="12" customHeight="1">
      <c r="A116" s="1"/>
      <c r="B116" s="6" t="s">
        <v>1007</v>
      </c>
      <c r="C116" s="76">
        <v>195146</v>
      </c>
      <c r="D116" s="76">
        <v>252054</v>
      </c>
      <c r="E116" s="64"/>
      <c r="F116" s="64"/>
      <c r="G116" s="76">
        <v>195690</v>
      </c>
    </row>
    <row r="117" spans="1:8" ht="12" customHeight="1">
      <c r="A117" s="1"/>
      <c r="B117" s="6" t="s">
        <v>1008</v>
      </c>
      <c r="C117" s="76">
        <v>183039</v>
      </c>
      <c r="D117" s="76">
        <v>229466</v>
      </c>
      <c r="E117" s="64"/>
      <c r="F117" s="64"/>
      <c r="G117" s="76">
        <v>244889</v>
      </c>
    </row>
    <row r="118" spans="1:8">
      <c r="A118" s="1"/>
      <c r="B118" s="6" t="s">
        <v>474</v>
      </c>
      <c r="C118" s="76">
        <v>225000</v>
      </c>
      <c r="D118" s="76">
        <v>248000</v>
      </c>
      <c r="E118" s="64"/>
      <c r="F118" s="64"/>
      <c r="G118" s="76">
        <v>260400</v>
      </c>
    </row>
    <row r="119" spans="1:8" ht="12" customHeight="1">
      <c r="A119" s="1"/>
      <c r="C119" s="76"/>
      <c r="D119" s="76"/>
      <c r="E119" s="65"/>
      <c r="F119" s="65"/>
    </row>
    <row r="120" spans="1:8" ht="12" customHeight="1">
      <c r="A120" s="1"/>
      <c r="B120" s="152" t="s">
        <v>996</v>
      </c>
      <c r="C120" s="76">
        <v>19604</v>
      </c>
      <c r="D120" s="76">
        <v>39426</v>
      </c>
      <c r="E120" s="64"/>
      <c r="F120" s="64"/>
      <c r="G120" s="76">
        <v>24885</v>
      </c>
    </row>
    <row r="121" spans="1:8" ht="12" customHeight="1">
      <c r="A121" s="1"/>
      <c r="B121" s="6"/>
      <c r="C121" s="76">
        <f>SUM(C113:C120)</f>
        <v>908005</v>
      </c>
      <c r="D121" s="76">
        <f>SUM(D113:D120)</f>
        <v>1137313</v>
      </c>
      <c r="E121" s="63" t="s">
        <v>346</v>
      </c>
      <c r="F121" s="63"/>
      <c r="G121" s="76">
        <f>SUM(G113:G120)</f>
        <v>1114800</v>
      </c>
    </row>
    <row r="122" spans="1:8" ht="12" customHeight="1">
      <c r="A122" s="1"/>
      <c r="B122" s="6"/>
      <c r="C122" s="55"/>
      <c r="D122" s="76"/>
      <c r="E122" s="63"/>
      <c r="F122" s="63"/>
    </row>
    <row r="123" spans="1:8" ht="14.25">
      <c r="C123" s="55"/>
      <c r="D123" s="79"/>
      <c r="E123" s="60"/>
      <c r="F123" s="60"/>
      <c r="G123" s="79"/>
    </row>
    <row r="124" spans="1:8" ht="38.25">
      <c r="A124" s="23" t="s">
        <v>109</v>
      </c>
      <c r="B124" s="11" t="s">
        <v>0</v>
      </c>
      <c r="C124" s="85" t="str">
        <f>C1</f>
        <v>Fiscal Yr                      2024-25</v>
      </c>
      <c r="D124" s="173" t="str">
        <f>D1</f>
        <v>Fiscal Yr                      2025-26</v>
      </c>
      <c r="E124" s="87" t="str">
        <f t="shared" ref="E124:F124" si="21">E1</f>
        <v>Current FY               Actual @ Jan'26</v>
      </c>
      <c r="F124" s="87" t="str">
        <f t="shared" si="21"/>
        <v>Current FY               Actual % Expended @ 7mo of Year</v>
      </c>
      <c r="G124" s="183" t="str">
        <f>G1</f>
        <v>Fiscal Yr                      2026-27</v>
      </c>
    </row>
    <row r="125" spans="1:8">
      <c r="A125" s="23">
        <v>4220.03</v>
      </c>
      <c r="B125" s="1" t="s">
        <v>17</v>
      </c>
      <c r="C125" s="86">
        <v>0</v>
      </c>
      <c r="D125" s="76">
        <f>D129</f>
        <v>0</v>
      </c>
      <c r="E125" s="62">
        <v>0</v>
      </c>
      <c r="F125" s="146">
        <v>0</v>
      </c>
      <c r="G125" s="76">
        <v>10000</v>
      </c>
      <c r="H125" s="1" t="s">
        <v>1100</v>
      </c>
    </row>
    <row r="126" spans="1:8">
      <c r="C126" s="86"/>
      <c r="D126" s="76"/>
    </row>
    <row r="127" spans="1:8">
      <c r="C127" s="86"/>
      <c r="D127" s="76"/>
    </row>
    <row r="128" spans="1:8">
      <c r="B128" s="1" t="s">
        <v>350</v>
      </c>
      <c r="C128" s="86"/>
      <c r="D128" s="76"/>
    </row>
    <row r="129" spans="1:7">
      <c r="C129" s="86">
        <v>0</v>
      </c>
      <c r="D129" s="76">
        <v>0</v>
      </c>
      <c r="E129" s="63" t="s">
        <v>346</v>
      </c>
      <c r="F129" s="63"/>
    </row>
    <row r="130" spans="1:7">
      <c r="C130" s="86"/>
      <c r="D130" s="76"/>
      <c r="E130" s="63"/>
      <c r="F130" s="63"/>
    </row>
    <row r="131" spans="1:7" ht="38.25">
      <c r="A131" s="23" t="s">
        <v>109</v>
      </c>
      <c r="B131" s="11" t="s">
        <v>0</v>
      </c>
      <c r="C131" s="85" t="str">
        <f>C1</f>
        <v>Fiscal Yr                      2024-25</v>
      </c>
      <c r="D131" s="173" t="str">
        <f>D1</f>
        <v>Fiscal Yr                      2025-26</v>
      </c>
      <c r="E131" s="87" t="str">
        <f t="shared" ref="E131:F131" si="22">E1</f>
        <v>Current FY               Actual @ Jan'26</v>
      </c>
      <c r="F131" s="87" t="str">
        <f t="shared" si="22"/>
        <v>Current FY               Actual % Expended @ 7mo of Year</v>
      </c>
      <c r="G131" s="183" t="str">
        <f>G1</f>
        <v>Fiscal Yr                      2026-27</v>
      </c>
    </row>
    <row r="132" spans="1:7">
      <c r="A132" s="23">
        <v>4230.03</v>
      </c>
      <c r="B132" s="1" t="s">
        <v>20</v>
      </c>
      <c r="C132" s="76">
        <f>C138</f>
        <v>1573</v>
      </c>
      <c r="D132" s="76">
        <f>D138</f>
        <v>13224</v>
      </c>
      <c r="F132" s="146" t="e">
        <f>E132/#REF!</f>
        <v>#REF!</v>
      </c>
      <c r="G132" s="76">
        <f>G138</f>
        <v>13933</v>
      </c>
    </row>
    <row r="133" spans="1:7">
      <c r="B133" s="6" t="s">
        <v>897</v>
      </c>
      <c r="C133" s="76">
        <v>992</v>
      </c>
      <c r="D133" s="76">
        <v>12552</v>
      </c>
      <c r="G133" s="76">
        <v>12999</v>
      </c>
    </row>
    <row r="134" spans="1:7">
      <c r="B134" s="6" t="s">
        <v>1092</v>
      </c>
      <c r="C134" s="76">
        <v>581</v>
      </c>
      <c r="D134" s="76">
        <v>672</v>
      </c>
      <c r="G134" s="76">
        <v>934</v>
      </c>
    </row>
    <row r="135" spans="1:7">
      <c r="B135" s="6"/>
      <c r="C135" s="76"/>
      <c r="D135" s="76"/>
    </row>
    <row r="136" spans="1:7">
      <c r="B136" s="161"/>
      <c r="C136" s="76">
        <v>0</v>
      </c>
      <c r="D136" s="76"/>
      <c r="E136" s="65"/>
      <c r="F136" s="65"/>
    </row>
    <row r="137" spans="1:7">
      <c r="B137" s="42"/>
      <c r="C137" s="76"/>
      <c r="D137" s="76"/>
    </row>
    <row r="138" spans="1:7">
      <c r="B138" s="6"/>
      <c r="C138" s="76">
        <f>SUM(C133:C136)</f>
        <v>1573</v>
      </c>
      <c r="D138" s="76">
        <f>SUM(D133:D137)</f>
        <v>13224</v>
      </c>
      <c r="E138" s="63" t="s">
        <v>346</v>
      </c>
      <c r="F138" s="63"/>
      <c r="G138" s="76">
        <f>SUM(G133:G137)</f>
        <v>13933</v>
      </c>
    </row>
    <row r="139" spans="1:7">
      <c r="B139" s="6"/>
      <c r="C139" s="86"/>
      <c r="D139" s="76"/>
    </row>
    <row r="140" spans="1:7" ht="38.25">
      <c r="A140" s="23" t="s">
        <v>109</v>
      </c>
      <c r="B140" s="11" t="s">
        <v>0</v>
      </c>
      <c r="C140" s="85" t="str">
        <f>C1</f>
        <v>Fiscal Yr                      2024-25</v>
      </c>
      <c r="D140" s="173" t="str">
        <f>D1</f>
        <v>Fiscal Yr                      2025-26</v>
      </c>
      <c r="E140" s="87" t="str">
        <f t="shared" ref="E140:F140" si="23">E1</f>
        <v>Current FY               Actual @ Jan'26</v>
      </c>
      <c r="F140" s="87" t="str">
        <f t="shared" si="23"/>
        <v>Current FY               Actual % Expended @ 7mo of Year</v>
      </c>
      <c r="G140" s="183" t="str">
        <f>G1</f>
        <v>Fiscal Yr                      2026-27</v>
      </c>
    </row>
    <row r="141" spans="1:7">
      <c r="A141" s="23">
        <v>4610.03</v>
      </c>
      <c r="B141" s="1" t="s">
        <v>496</v>
      </c>
      <c r="C141" s="76">
        <v>22077</v>
      </c>
      <c r="D141" s="76">
        <f>D144</f>
        <v>33714</v>
      </c>
      <c r="E141" s="62">
        <v>0</v>
      </c>
      <c r="F141" s="146">
        <v>0</v>
      </c>
      <c r="G141" s="76">
        <f>G144</f>
        <v>31406</v>
      </c>
    </row>
    <row r="142" spans="1:7">
      <c r="C142" s="76"/>
      <c r="D142" s="76"/>
    </row>
    <row r="143" spans="1:7">
      <c r="C143" s="76"/>
      <c r="D143" s="76"/>
    </row>
    <row r="144" spans="1:7">
      <c r="C144" s="76">
        <v>22077</v>
      </c>
      <c r="D144" s="76">
        <v>33714</v>
      </c>
      <c r="E144" s="60" t="s">
        <v>346</v>
      </c>
      <c r="F144" s="60"/>
      <c r="G144" s="76">
        <v>31406</v>
      </c>
    </row>
    <row r="145" spans="1:7" ht="15">
      <c r="C145" s="55"/>
      <c r="D145" s="80"/>
      <c r="E145" s="60"/>
      <c r="F145" s="60"/>
      <c r="G145" s="80"/>
    </row>
    <row r="146" spans="1:7" ht="15">
      <c r="C146" s="55"/>
      <c r="D146" s="80" t="s">
        <v>350</v>
      </c>
      <c r="E146" s="60"/>
      <c r="F146" s="60"/>
      <c r="G146" s="80" t="s">
        <v>350</v>
      </c>
    </row>
    <row r="147" spans="1:7" ht="38.25">
      <c r="A147" s="23" t="s">
        <v>109</v>
      </c>
      <c r="B147" s="11" t="s">
        <v>0</v>
      </c>
      <c r="C147" s="85" t="str">
        <f>C1</f>
        <v>Fiscal Yr                      2024-25</v>
      </c>
      <c r="D147" s="173" t="str">
        <f>D1</f>
        <v>Fiscal Yr                      2025-26</v>
      </c>
      <c r="E147" s="87" t="str">
        <f t="shared" ref="E147:F147" si="24">E1</f>
        <v>Current FY               Actual @ Jan'26</v>
      </c>
      <c r="F147" s="87" t="str">
        <f t="shared" si="24"/>
        <v>Current FY               Actual % Expended @ 7mo of Year</v>
      </c>
      <c r="G147" s="183" t="str">
        <f>G1</f>
        <v>Fiscal Yr                      2026-27</v>
      </c>
    </row>
    <row r="148" spans="1:7">
      <c r="A148" s="23">
        <v>4620.03</v>
      </c>
      <c r="B148" s="1" t="s">
        <v>25</v>
      </c>
      <c r="C148" s="76">
        <f>C153</f>
        <v>133165</v>
      </c>
      <c r="D148" s="76">
        <f>D153</f>
        <v>151082</v>
      </c>
      <c r="E148" s="62">
        <v>0</v>
      </c>
      <c r="F148" s="146">
        <v>0</v>
      </c>
      <c r="G148" s="76">
        <f>G153</f>
        <v>120173</v>
      </c>
    </row>
    <row r="149" spans="1:7">
      <c r="C149" s="76"/>
      <c r="D149" s="76"/>
    </row>
    <row r="150" spans="1:7">
      <c r="C150" s="76"/>
      <c r="D150" s="76"/>
    </row>
    <row r="151" spans="1:7">
      <c r="C151" s="76"/>
      <c r="D151" s="76"/>
    </row>
    <row r="152" spans="1:7">
      <c r="B152" s="1" t="s">
        <v>860</v>
      </c>
      <c r="C152" s="76">
        <v>133165</v>
      </c>
      <c r="D152" s="76">
        <v>151082</v>
      </c>
      <c r="G152" s="76">
        <v>120173</v>
      </c>
    </row>
    <row r="153" spans="1:7">
      <c r="C153" s="76">
        <f>SUM(C152)</f>
        <v>133165</v>
      </c>
      <c r="D153" s="76">
        <v>151082</v>
      </c>
      <c r="E153" s="60" t="s">
        <v>346</v>
      </c>
      <c r="F153" s="60"/>
      <c r="G153" s="76">
        <f>SUM(G152)</f>
        <v>120173</v>
      </c>
    </row>
    <row r="154" spans="1:7">
      <c r="C154" s="55"/>
      <c r="D154" s="76" t="s">
        <v>551</v>
      </c>
      <c r="G154" s="76" t="s">
        <v>551</v>
      </c>
    </row>
    <row r="155" spans="1:7" ht="15">
      <c r="C155" s="55"/>
      <c r="D155" s="80"/>
      <c r="E155" s="60"/>
      <c r="F155" s="60"/>
      <c r="G155" s="80"/>
    </row>
    <row r="156" spans="1:7">
      <c r="C156" s="55"/>
      <c r="D156" s="76"/>
    </row>
    <row r="157" spans="1:7" ht="38.25">
      <c r="A157" s="23" t="s">
        <v>109</v>
      </c>
      <c r="B157" s="11" t="s">
        <v>0</v>
      </c>
      <c r="C157" s="85" t="str">
        <f>C1</f>
        <v>Fiscal Yr                      2024-25</v>
      </c>
      <c r="D157" s="173" t="str">
        <f>D1</f>
        <v>Fiscal Yr                      2025-26</v>
      </c>
      <c r="E157" s="87" t="str">
        <f t="shared" ref="E157:F157" si="25">E1</f>
        <v>Current FY               Actual @ Jan'26</v>
      </c>
      <c r="F157" s="87" t="str">
        <f t="shared" si="25"/>
        <v>Current FY               Actual % Expended @ 7mo of Year</v>
      </c>
      <c r="G157" s="183" t="str">
        <f>G1</f>
        <v>Fiscal Yr                      2026-27</v>
      </c>
    </row>
    <row r="158" spans="1:7">
      <c r="A158" s="23">
        <v>4640.03</v>
      </c>
      <c r="B158" s="1" t="s">
        <v>28</v>
      </c>
      <c r="C158" s="76">
        <f>C164</f>
        <v>165670</v>
      </c>
      <c r="D158" s="76">
        <f>D164</f>
        <v>200092</v>
      </c>
      <c r="E158" s="62">
        <v>0</v>
      </c>
      <c r="F158" s="146">
        <v>0</v>
      </c>
      <c r="G158" s="76">
        <f>G164</f>
        <v>174498</v>
      </c>
    </row>
    <row r="159" spans="1:7">
      <c r="A159" s="23"/>
      <c r="C159" s="76"/>
      <c r="D159" s="76"/>
      <c r="F159" s="146"/>
    </row>
    <row r="160" spans="1:7">
      <c r="A160" s="23"/>
      <c r="B160" s="1" t="s">
        <v>595</v>
      </c>
      <c r="C160" s="76"/>
      <c r="D160" s="76">
        <v>30398</v>
      </c>
      <c r="F160" s="146"/>
      <c r="G160" s="76">
        <v>28928</v>
      </c>
    </row>
    <row r="161" spans="1:8">
      <c r="A161" s="23"/>
      <c r="B161" s="1" t="s">
        <v>594</v>
      </c>
      <c r="C161" s="76">
        <v>165168</v>
      </c>
      <c r="D161" s="76">
        <v>169297</v>
      </c>
      <c r="E161" s="66"/>
      <c r="F161" s="66"/>
      <c r="G161" s="76">
        <v>145232</v>
      </c>
    </row>
    <row r="162" spans="1:8">
      <c r="A162" s="23"/>
      <c r="B162" s="1" t="s">
        <v>778</v>
      </c>
      <c r="C162" s="76"/>
      <c r="D162" s="76"/>
      <c r="E162" s="1"/>
      <c r="F162" s="60"/>
    </row>
    <row r="163" spans="1:8">
      <c r="A163" s="23"/>
      <c r="B163" s="1" t="s">
        <v>613</v>
      </c>
      <c r="C163" s="76">
        <v>502</v>
      </c>
      <c r="D163" s="76">
        <v>397</v>
      </c>
      <c r="E163" s="60"/>
      <c r="F163" s="60"/>
      <c r="G163" s="76">
        <v>338</v>
      </c>
    </row>
    <row r="164" spans="1:8">
      <c r="A164" s="23"/>
      <c r="B164" s="2" t="s">
        <v>726</v>
      </c>
      <c r="C164" s="76">
        <f>SUM(C159:C163)</f>
        <v>165670</v>
      </c>
      <c r="D164" s="76">
        <f>SUM(D160:D163)</f>
        <v>200092</v>
      </c>
      <c r="E164" s="60" t="s">
        <v>346</v>
      </c>
      <c r="F164" s="60"/>
      <c r="G164" s="76">
        <f>SUM(G159:G163)</f>
        <v>174498</v>
      </c>
    </row>
    <row r="165" spans="1:8" ht="38.25">
      <c r="A165" s="23" t="s">
        <v>109</v>
      </c>
      <c r="B165" s="11" t="s">
        <v>0</v>
      </c>
      <c r="C165" s="85" t="str">
        <f>C1</f>
        <v>Fiscal Yr                      2024-25</v>
      </c>
      <c r="D165" s="173" t="str">
        <f>D1</f>
        <v>Fiscal Yr                      2025-26</v>
      </c>
      <c r="E165" s="87" t="str">
        <f t="shared" ref="E165:F165" si="26">E1</f>
        <v>Current FY               Actual @ Jan'26</v>
      </c>
      <c r="F165" s="87" t="str">
        <f t="shared" si="26"/>
        <v>Current FY               Actual % Expended @ 7mo of Year</v>
      </c>
      <c r="G165" s="183" t="str">
        <f>G1</f>
        <v>Fiscal Yr                      2026-27</v>
      </c>
    </row>
    <row r="166" spans="1:8">
      <c r="A166" s="23">
        <v>4645.03</v>
      </c>
      <c r="B166" s="1" t="s">
        <v>505</v>
      </c>
      <c r="C166" s="76">
        <v>211500</v>
      </c>
      <c r="D166" s="76">
        <v>235935</v>
      </c>
      <c r="E166" s="67">
        <v>0</v>
      </c>
      <c r="F166" s="146">
        <v>0</v>
      </c>
      <c r="G166" s="76">
        <f>G169</f>
        <v>298501</v>
      </c>
      <c r="H166" s="1" t="s">
        <v>1101</v>
      </c>
    </row>
    <row r="167" spans="1:8">
      <c r="A167" s="23"/>
      <c r="C167" s="76"/>
      <c r="D167" s="76"/>
      <c r="E167" s="60"/>
      <c r="F167" s="60"/>
    </row>
    <row r="168" spans="1:8">
      <c r="C168" s="76"/>
      <c r="D168" s="76"/>
    </row>
    <row r="169" spans="1:8">
      <c r="C169" s="76">
        <v>211500</v>
      </c>
      <c r="D169" s="76">
        <v>235935</v>
      </c>
      <c r="E169" s="60" t="s">
        <v>346</v>
      </c>
      <c r="F169" s="60"/>
      <c r="G169" s="76">
        <v>298501</v>
      </c>
    </row>
    <row r="170" spans="1:8">
      <c r="C170" s="86"/>
      <c r="D170" s="76"/>
      <c r="E170" s="60"/>
      <c r="F170" s="60"/>
    </row>
    <row r="171" spans="1:8" ht="38.25">
      <c r="A171" s="23" t="s">
        <v>109</v>
      </c>
      <c r="B171" s="11" t="s">
        <v>0</v>
      </c>
      <c r="C171" s="85" t="str">
        <f>C1</f>
        <v>Fiscal Yr                      2024-25</v>
      </c>
      <c r="D171" s="173" t="str">
        <f>D1</f>
        <v>Fiscal Yr                      2025-26</v>
      </c>
      <c r="E171" s="87" t="str">
        <f>E1</f>
        <v>Current FY               Actual @ Jan'26</v>
      </c>
      <c r="F171" s="87" t="str">
        <f>F1</f>
        <v>Current FY               Actual % Expended @ 7mo of Year</v>
      </c>
      <c r="G171" s="183" t="str">
        <f>G1</f>
        <v>Fiscal Yr                      2026-27</v>
      </c>
    </row>
    <row r="172" spans="1:8">
      <c r="A172" s="23">
        <v>4650.03</v>
      </c>
      <c r="B172" s="1" t="s">
        <v>620</v>
      </c>
      <c r="C172" s="76">
        <f>C175</f>
        <v>7947</v>
      </c>
      <c r="D172" s="76">
        <v>5092</v>
      </c>
      <c r="E172" s="67">
        <v>0</v>
      </c>
      <c r="F172" s="65" t="e">
        <f>E172/#REF!</f>
        <v>#REF!</v>
      </c>
      <c r="G172" s="76">
        <f>G175</f>
        <v>8295</v>
      </c>
    </row>
    <row r="173" spans="1:8">
      <c r="C173" s="76"/>
      <c r="D173" s="76"/>
      <c r="E173" s="60"/>
      <c r="F173" s="60"/>
    </row>
    <row r="174" spans="1:8">
      <c r="B174" s="1" t="s">
        <v>983</v>
      </c>
      <c r="C174" s="76">
        <v>7947</v>
      </c>
      <c r="D174" s="76">
        <v>5092</v>
      </c>
      <c r="E174" s="60"/>
      <c r="F174" s="60"/>
      <c r="G174" s="76">
        <v>8295</v>
      </c>
    </row>
    <row r="175" spans="1:8">
      <c r="C175" s="76">
        <f>SUM(C174)</f>
        <v>7947</v>
      </c>
      <c r="D175" s="76">
        <v>5092</v>
      </c>
      <c r="E175" s="60" t="s">
        <v>346</v>
      </c>
      <c r="G175" s="76">
        <f>SUM(G174)</f>
        <v>8295</v>
      </c>
    </row>
    <row r="176" spans="1:8">
      <c r="C176" s="86"/>
      <c r="D176" s="76"/>
      <c r="E176" s="60"/>
    </row>
    <row r="177" spans="1:7" ht="38.25">
      <c r="A177" s="23" t="s">
        <v>109</v>
      </c>
      <c r="B177" s="11" t="s">
        <v>0</v>
      </c>
      <c r="C177" s="85" t="s">
        <v>643</v>
      </c>
      <c r="D177" s="173" t="str">
        <f>D1</f>
        <v>Fiscal Yr                      2025-26</v>
      </c>
      <c r="E177" s="87" t="s">
        <v>642</v>
      </c>
      <c r="F177" s="87" t="str">
        <f>F1</f>
        <v>Current FY               Actual % Expended @ 7mo of Year</v>
      </c>
      <c r="G177" s="183" t="str">
        <f>G1</f>
        <v>Fiscal Yr                      2026-27</v>
      </c>
    </row>
    <row r="178" spans="1:7">
      <c r="A178" s="23">
        <v>4656.03</v>
      </c>
      <c r="B178" s="1" t="s">
        <v>645</v>
      </c>
      <c r="C178" s="76">
        <f>C180</f>
        <v>11451</v>
      </c>
      <c r="D178" s="76">
        <v>0</v>
      </c>
      <c r="E178" s="67">
        <v>0</v>
      </c>
      <c r="F178" s="146">
        <v>0</v>
      </c>
      <c r="G178" s="76">
        <v>0</v>
      </c>
    </row>
    <row r="179" spans="1:7">
      <c r="A179" s="23"/>
      <c r="C179" s="76"/>
      <c r="D179" s="76"/>
      <c r="E179" s="67"/>
      <c r="F179" s="146"/>
    </row>
    <row r="180" spans="1:7">
      <c r="C180" s="76">
        <v>11451</v>
      </c>
      <c r="D180" s="76">
        <v>0</v>
      </c>
      <c r="E180" s="60" t="s">
        <v>346</v>
      </c>
      <c r="G180" s="76">
        <v>0</v>
      </c>
    </row>
    <row r="181" spans="1:7">
      <c r="C181" s="57"/>
      <c r="D181" s="76"/>
      <c r="E181" s="60"/>
    </row>
    <row r="182" spans="1:7" ht="38.25">
      <c r="A182" s="23" t="s">
        <v>109</v>
      </c>
      <c r="B182" s="11" t="s">
        <v>0</v>
      </c>
      <c r="C182" s="85" t="str">
        <f>C1</f>
        <v>Fiscal Yr                      2024-25</v>
      </c>
      <c r="D182" s="173" t="str">
        <f>D1</f>
        <v>Fiscal Yr                      2025-26</v>
      </c>
      <c r="E182" s="87" t="str">
        <f t="shared" ref="E182:F182" si="27">E1</f>
        <v>Current FY               Actual @ Jan'26</v>
      </c>
      <c r="F182" s="87" t="str">
        <f t="shared" si="27"/>
        <v>Current FY               Actual % Expended @ 7mo of Year</v>
      </c>
      <c r="G182" s="183" t="str">
        <f>G1</f>
        <v>Fiscal Yr                      2026-27</v>
      </c>
    </row>
    <row r="183" spans="1:7">
      <c r="A183" s="23">
        <v>4660.03</v>
      </c>
      <c r="B183" s="1" t="s">
        <v>31</v>
      </c>
      <c r="C183" s="76">
        <f>C185</f>
        <v>2471</v>
      </c>
      <c r="D183" s="76">
        <f>D185</f>
        <v>1760</v>
      </c>
      <c r="E183" s="62">
        <v>0</v>
      </c>
      <c r="F183" s="146">
        <v>0</v>
      </c>
      <c r="G183" s="76">
        <v>2104</v>
      </c>
    </row>
    <row r="184" spans="1:7">
      <c r="C184" s="76"/>
      <c r="D184" s="76"/>
    </row>
    <row r="185" spans="1:7">
      <c r="B185" s="1" t="s">
        <v>638</v>
      </c>
      <c r="C185" s="76">
        <v>2471</v>
      </c>
      <c r="D185" s="76">
        <v>1760</v>
      </c>
      <c r="E185" s="60" t="s">
        <v>346</v>
      </c>
      <c r="F185" s="60"/>
      <c r="G185" s="76">
        <v>2104</v>
      </c>
    </row>
    <row r="186" spans="1:7">
      <c r="C186" s="55"/>
      <c r="D186" s="76"/>
      <c r="E186" s="60"/>
      <c r="F186" s="60"/>
    </row>
    <row r="187" spans="1:7" ht="15">
      <c r="C187" s="55"/>
      <c r="D187" s="80"/>
      <c r="E187" s="60"/>
      <c r="F187" s="60"/>
      <c r="G187" s="80"/>
    </row>
    <row r="188" spans="1:7" ht="38.25">
      <c r="A188" s="23" t="s">
        <v>109</v>
      </c>
      <c r="B188" s="11" t="s">
        <v>0</v>
      </c>
      <c r="C188" s="85" t="str">
        <f>C1</f>
        <v>Fiscal Yr                      2024-25</v>
      </c>
      <c r="D188" s="173" t="str">
        <f>D1</f>
        <v>Fiscal Yr                      2025-26</v>
      </c>
      <c r="E188" s="87" t="str">
        <f t="shared" ref="E188:F188" si="28">E1</f>
        <v>Current FY               Actual @ Jan'26</v>
      </c>
      <c r="F188" s="87" t="str">
        <f t="shared" si="28"/>
        <v>Current FY               Actual % Expended @ 7mo of Year</v>
      </c>
      <c r="G188" s="183" t="str">
        <f>G1</f>
        <v>Fiscal Yr                      2026-27</v>
      </c>
    </row>
    <row r="189" spans="1:7">
      <c r="A189" s="23">
        <v>4670.03</v>
      </c>
      <c r="B189" s="1" t="s">
        <v>34</v>
      </c>
      <c r="C189" s="76">
        <f>C191</f>
        <v>2124</v>
      </c>
      <c r="D189" s="76">
        <f>D191</f>
        <v>1858</v>
      </c>
      <c r="F189" s="146" t="e">
        <f>E189/#REF!</f>
        <v>#REF!</v>
      </c>
      <c r="G189" s="76">
        <v>2094</v>
      </c>
    </row>
    <row r="190" spans="1:7">
      <c r="C190" s="76"/>
      <c r="D190" s="76"/>
    </row>
    <row r="191" spans="1:7">
      <c r="B191" s="1" t="s">
        <v>974</v>
      </c>
      <c r="C191" s="76">
        <v>2124</v>
      </c>
      <c r="D191" s="76">
        <v>1858</v>
      </c>
      <c r="E191" s="60" t="s">
        <v>346</v>
      </c>
      <c r="F191" s="60"/>
      <c r="G191" s="76">
        <v>2094</v>
      </c>
    </row>
    <row r="192" spans="1:7">
      <c r="C192" s="86"/>
      <c r="D192" s="76"/>
      <c r="E192" s="60"/>
      <c r="F192" s="60"/>
    </row>
    <row r="193" spans="1:7">
      <c r="C193" s="86"/>
      <c r="D193" s="78"/>
      <c r="E193" s="64"/>
      <c r="F193" s="64"/>
      <c r="G193" s="78"/>
    </row>
    <row r="194" spans="1:7" ht="38.25">
      <c r="A194" s="23" t="s">
        <v>109</v>
      </c>
      <c r="B194" s="11" t="s">
        <v>0</v>
      </c>
      <c r="C194" s="85" t="str">
        <f>C1</f>
        <v>Fiscal Yr                      2024-25</v>
      </c>
      <c r="D194" s="173" t="str">
        <f>D1</f>
        <v>Fiscal Yr                      2025-26</v>
      </c>
      <c r="E194" s="87" t="str">
        <f t="shared" ref="E194:F194" si="29">E1</f>
        <v>Current FY               Actual @ Jan'26</v>
      </c>
      <c r="F194" s="87" t="str">
        <f t="shared" si="29"/>
        <v>Current FY               Actual % Expended @ 7mo of Year</v>
      </c>
      <c r="G194" s="183" t="str">
        <f>G1</f>
        <v>Fiscal Yr                      2026-27</v>
      </c>
    </row>
    <row r="195" spans="1:7">
      <c r="A195" s="23">
        <v>4685.03</v>
      </c>
      <c r="B195" s="1" t="s">
        <v>37</v>
      </c>
      <c r="C195" s="76">
        <v>6392</v>
      </c>
      <c r="D195" s="76">
        <v>5286</v>
      </c>
      <c r="F195" s="146" t="e">
        <f>E195/#REF!</f>
        <v>#REF!</v>
      </c>
      <c r="G195" s="76">
        <v>7544</v>
      </c>
    </row>
    <row r="196" spans="1:7">
      <c r="C196" s="76"/>
      <c r="D196" s="76"/>
    </row>
    <row r="197" spans="1:7">
      <c r="C197" s="76"/>
      <c r="D197" s="76"/>
    </row>
    <row r="198" spans="1:7">
      <c r="C198" s="76">
        <v>6392</v>
      </c>
      <c r="D198" s="76">
        <v>5286</v>
      </c>
      <c r="E198" s="60" t="s">
        <v>346</v>
      </c>
      <c r="F198" s="60"/>
      <c r="G198" s="76">
        <v>7544</v>
      </c>
    </row>
    <row r="199" spans="1:7">
      <c r="C199" s="86"/>
      <c r="D199" s="76"/>
    </row>
    <row r="200" spans="1:7" ht="38.25">
      <c r="A200" s="23" t="s">
        <v>109</v>
      </c>
      <c r="B200" s="11" t="s">
        <v>0</v>
      </c>
      <c r="C200" s="85" t="str">
        <f>C1</f>
        <v>Fiscal Yr                      2024-25</v>
      </c>
      <c r="D200" s="173" t="str">
        <f>D1</f>
        <v>Fiscal Yr                      2025-26</v>
      </c>
      <c r="E200" s="87" t="str">
        <f t="shared" ref="E200:F200" si="30">E1</f>
        <v>Current FY               Actual @ Jan'26</v>
      </c>
      <c r="F200" s="87" t="str">
        <f t="shared" si="30"/>
        <v>Current FY               Actual % Expended @ 7mo of Year</v>
      </c>
      <c r="G200" s="183" t="str">
        <f>G1</f>
        <v>Fiscal Yr                      2026-27</v>
      </c>
    </row>
    <row r="201" spans="1:7">
      <c r="A201" s="23">
        <v>4690.03</v>
      </c>
      <c r="B201" s="1" t="s">
        <v>40</v>
      </c>
      <c r="C201" s="76">
        <v>3644</v>
      </c>
      <c r="D201" s="76">
        <v>4556</v>
      </c>
      <c r="F201" s="146" t="e">
        <f>E201/#REF!</f>
        <v>#REF!</v>
      </c>
      <c r="G201" s="76">
        <v>4376</v>
      </c>
    </row>
    <row r="202" spans="1:7">
      <c r="C202" s="76"/>
      <c r="D202" s="76"/>
    </row>
    <row r="203" spans="1:7">
      <c r="C203" s="76">
        <v>3644</v>
      </c>
      <c r="D203" s="76">
        <v>4556</v>
      </c>
      <c r="E203" s="60" t="s">
        <v>346</v>
      </c>
      <c r="F203" s="60"/>
      <c r="G203" s="76">
        <v>4376</v>
      </c>
    </row>
    <row r="204" spans="1:7">
      <c r="C204" s="55"/>
      <c r="D204" s="76"/>
      <c r="E204" s="60"/>
      <c r="F204" s="60"/>
    </row>
    <row r="205" spans="1:7">
      <c r="C205" s="55"/>
      <c r="D205" s="76"/>
      <c r="E205" s="60"/>
      <c r="F205" s="60"/>
    </row>
    <row r="206" spans="1:7" ht="38.25">
      <c r="A206" s="23" t="s">
        <v>109</v>
      </c>
      <c r="B206" s="11" t="s">
        <v>0</v>
      </c>
      <c r="C206" s="85" t="str">
        <f>C1</f>
        <v>Fiscal Yr                      2024-25</v>
      </c>
      <c r="D206" s="173" t="str">
        <f>D1</f>
        <v>Fiscal Yr                      2025-26</v>
      </c>
      <c r="E206" s="87" t="str">
        <f t="shared" ref="E206:F206" si="31">E1</f>
        <v>Current FY               Actual @ Jan'26</v>
      </c>
      <c r="F206" s="87" t="str">
        <f t="shared" si="31"/>
        <v>Current FY               Actual % Expended @ 7mo of Year</v>
      </c>
      <c r="G206" s="183" t="str">
        <f>G1</f>
        <v>Fiscal Yr                      2026-27</v>
      </c>
    </row>
    <row r="207" spans="1:7">
      <c r="A207" s="23">
        <v>5005.03</v>
      </c>
      <c r="B207" s="1" t="s">
        <v>44</v>
      </c>
      <c r="C207" s="76">
        <f>C215</f>
        <v>30755</v>
      </c>
      <c r="D207" s="76">
        <f>D215</f>
        <v>33152</v>
      </c>
      <c r="E207" s="62">
        <v>0</v>
      </c>
      <c r="F207" s="146" t="e">
        <f>E207/#REF!</f>
        <v>#REF!</v>
      </c>
      <c r="G207" s="76">
        <f>G215</f>
        <v>42842</v>
      </c>
    </row>
    <row r="208" spans="1:7">
      <c r="B208" s="21"/>
      <c r="C208" s="76"/>
      <c r="D208" s="76"/>
    </row>
    <row r="209" spans="1:7">
      <c r="B209" s="1" t="s">
        <v>111</v>
      </c>
      <c r="C209" s="76">
        <v>1080</v>
      </c>
      <c r="D209" s="76">
        <v>1205</v>
      </c>
      <c r="G209" s="76">
        <v>1500</v>
      </c>
    </row>
    <row r="210" spans="1:7">
      <c r="B210" s="1" t="s">
        <v>112</v>
      </c>
      <c r="C210" s="76">
        <v>21250</v>
      </c>
      <c r="D210" s="76">
        <v>21250</v>
      </c>
      <c r="G210" s="76">
        <v>32317</v>
      </c>
    </row>
    <row r="211" spans="1:7">
      <c r="B211" s="1" t="s">
        <v>113</v>
      </c>
      <c r="C211" s="76">
        <v>2700</v>
      </c>
      <c r="D211" s="76">
        <v>3476</v>
      </c>
      <c r="G211" s="76">
        <v>3675</v>
      </c>
    </row>
    <row r="212" spans="1:7">
      <c r="B212" s="1" t="s">
        <v>114</v>
      </c>
      <c r="C212" s="76">
        <v>4200</v>
      </c>
      <c r="D212" s="76">
        <v>5593</v>
      </c>
      <c r="G212" s="76">
        <v>3500</v>
      </c>
    </row>
    <row r="213" spans="1:7">
      <c r="B213" s="1" t="s">
        <v>115</v>
      </c>
      <c r="C213" s="76">
        <v>1525</v>
      </c>
      <c r="D213" s="76">
        <v>1628</v>
      </c>
      <c r="G213" s="76">
        <v>1850</v>
      </c>
    </row>
    <row r="214" spans="1:7">
      <c r="C214" s="76"/>
      <c r="D214" s="76"/>
    </row>
    <row r="215" spans="1:7">
      <c r="C215" s="76">
        <f>SUM(C209:C214)</f>
        <v>30755</v>
      </c>
      <c r="D215" s="76">
        <f>SUM(D209:D214)</f>
        <v>33152</v>
      </c>
      <c r="E215" s="60" t="s">
        <v>346</v>
      </c>
      <c r="F215" s="60"/>
      <c r="G215" s="76">
        <f>SUM(G209:G214)</f>
        <v>42842</v>
      </c>
    </row>
    <row r="216" spans="1:7" ht="15">
      <c r="C216" s="86"/>
      <c r="D216" s="80"/>
      <c r="E216" s="60"/>
      <c r="F216" s="60"/>
      <c r="G216" s="80"/>
    </row>
    <row r="217" spans="1:7">
      <c r="C217" s="86"/>
      <c r="D217" s="76"/>
    </row>
    <row r="218" spans="1:7" ht="38.25">
      <c r="A218" s="23" t="s">
        <v>109</v>
      </c>
      <c r="B218" s="11" t="s">
        <v>0</v>
      </c>
      <c r="C218" s="85" t="str">
        <f>C1</f>
        <v>Fiscal Yr                      2024-25</v>
      </c>
      <c r="D218" s="173" t="str">
        <f>D1</f>
        <v>Fiscal Yr                      2025-26</v>
      </c>
      <c r="E218" s="87" t="str">
        <f t="shared" ref="E218:F218" si="32">E1</f>
        <v>Current FY               Actual @ Jan'26</v>
      </c>
      <c r="F218" s="87" t="str">
        <f t="shared" si="32"/>
        <v>Current FY               Actual % Expended @ 7mo of Year</v>
      </c>
      <c r="G218" s="183" t="str">
        <f>G1</f>
        <v>Fiscal Yr                      2026-27</v>
      </c>
    </row>
    <row r="219" spans="1:7">
      <c r="A219" s="23">
        <v>5015.03</v>
      </c>
      <c r="B219" s="1" t="s">
        <v>47</v>
      </c>
      <c r="C219" s="76">
        <f>C225</f>
        <v>19686</v>
      </c>
      <c r="D219" s="76">
        <f>D225</f>
        <v>21098</v>
      </c>
      <c r="F219" s="146" t="e">
        <f>E219/#REF!</f>
        <v>#REF!</v>
      </c>
      <c r="G219" s="76">
        <f>G225</f>
        <v>22046</v>
      </c>
    </row>
    <row r="220" spans="1:7">
      <c r="A220" s="23"/>
      <c r="C220" s="76"/>
      <c r="D220" s="76"/>
      <c r="F220" s="146"/>
    </row>
    <row r="221" spans="1:7">
      <c r="A221" s="23"/>
      <c r="B221" s="1" t="s">
        <v>899</v>
      </c>
      <c r="C221" s="76">
        <v>0</v>
      </c>
      <c r="D221" s="76">
        <v>1000</v>
      </c>
      <c r="G221" s="76">
        <v>1000</v>
      </c>
    </row>
    <row r="222" spans="1:7">
      <c r="A222" s="23"/>
      <c r="B222" s="1" t="s">
        <v>628</v>
      </c>
      <c r="C222" s="76">
        <v>16976</v>
      </c>
      <c r="D222" s="76">
        <v>18673</v>
      </c>
      <c r="G222" s="76">
        <v>19001</v>
      </c>
    </row>
    <row r="223" spans="1:7">
      <c r="B223" s="1" t="s">
        <v>536</v>
      </c>
      <c r="C223" s="76">
        <v>2710</v>
      </c>
      <c r="D223" s="76">
        <v>1425</v>
      </c>
      <c r="G223" s="76">
        <v>2045</v>
      </c>
    </row>
    <row r="224" spans="1:7">
      <c r="C224" s="76"/>
      <c r="D224" s="76"/>
    </row>
    <row r="225" spans="1:7">
      <c r="A225" s="23" t="s">
        <v>346</v>
      </c>
      <c r="C225" s="76">
        <f>SUM(C221:C224)</f>
        <v>19686</v>
      </c>
      <c r="D225" s="76">
        <f>SUM(D221:D224)</f>
        <v>21098</v>
      </c>
      <c r="E225" s="60" t="s">
        <v>346</v>
      </c>
      <c r="F225" s="60"/>
      <c r="G225" s="76">
        <f>SUM(G221:G224)</f>
        <v>22046</v>
      </c>
    </row>
    <row r="226" spans="1:7">
      <c r="A226" s="23"/>
      <c r="C226" s="86"/>
      <c r="D226" s="76"/>
      <c r="E226" s="60"/>
      <c r="F226" s="60"/>
    </row>
    <row r="227" spans="1:7">
      <c r="C227" s="86"/>
      <c r="D227" s="76"/>
    </row>
    <row r="228" spans="1:7" ht="38.25">
      <c r="A228" s="23" t="s">
        <v>109</v>
      </c>
      <c r="B228" s="11" t="s">
        <v>0</v>
      </c>
      <c r="C228" s="85" t="str">
        <f>C1</f>
        <v>Fiscal Yr                      2024-25</v>
      </c>
      <c r="D228" s="173" t="str">
        <f>D1</f>
        <v>Fiscal Yr                      2025-26</v>
      </c>
      <c r="E228" s="87" t="str">
        <f t="shared" ref="E228:F228" si="33">E1</f>
        <v>Current FY               Actual @ Jan'26</v>
      </c>
      <c r="F228" s="87" t="str">
        <f t="shared" si="33"/>
        <v>Current FY               Actual % Expended @ 7mo of Year</v>
      </c>
      <c r="G228" s="183" t="str">
        <f>G1</f>
        <v>Fiscal Yr                      2026-27</v>
      </c>
    </row>
    <row r="229" spans="1:7">
      <c r="A229" s="23">
        <v>5020.03</v>
      </c>
      <c r="B229" s="1" t="s">
        <v>48</v>
      </c>
      <c r="C229" s="76">
        <f>C240</f>
        <v>24400</v>
      </c>
      <c r="D229" s="76">
        <f>D240</f>
        <v>26800</v>
      </c>
      <c r="F229" s="146" t="e">
        <f>E229/#REF!</f>
        <v>#REF!</v>
      </c>
      <c r="G229" s="76">
        <f>G240</f>
        <v>25800</v>
      </c>
    </row>
    <row r="230" spans="1:7">
      <c r="A230" s="23"/>
      <c r="C230" s="76"/>
      <c r="D230" s="76"/>
    </row>
    <row r="231" spans="1:7">
      <c r="A231" s="23"/>
      <c r="B231" s="1" t="s">
        <v>409</v>
      </c>
      <c r="C231" s="76">
        <v>100</v>
      </c>
      <c r="D231" s="76">
        <v>100</v>
      </c>
      <c r="G231" s="76">
        <v>150</v>
      </c>
    </row>
    <row r="232" spans="1:7">
      <c r="A232" s="23"/>
      <c r="B232" s="1" t="s">
        <v>694</v>
      </c>
      <c r="C232" s="76">
        <v>2500</v>
      </c>
      <c r="D232" s="76">
        <v>3500</v>
      </c>
      <c r="G232" s="76">
        <v>3500</v>
      </c>
    </row>
    <row r="233" spans="1:7">
      <c r="A233" s="23"/>
      <c r="B233" s="1" t="s">
        <v>814</v>
      </c>
      <c r="C233" s="76">
        <v>13000</v>
      </c>
      <c r="D233" s="76">
        <v>15000</v>
      </c>
      <c r="G233" s="76">
        <v>13000</v>
      </c>
    </row>
    <row r="234" spans="1:7">
      <c r="A234" s="23"/>
      <c r="B234" s="1" t="s">
        <v>487</v>
      </c>
      <c r="C234" s="76">
        <v>2000</v>
      </c>
      <c r="D234" s="76">
        <v>3500</v>
      </c>
      <c r="G234" s="76">
        <v>2500</v>
      </c>
    </row>
    <row r="235" spans="1:7">
      <c r="A235" s="23"/>
      <c r="B235" s="1" t="s">
        <v>410</v>
      </c>
      <c r="C235" s="76">
        <v>850</v>
      </c>
      <c r="D235" s="76">
        <v>850</v>
      </c>
      <c r="G235" s="76">
        <v>850</v>
      </c>
    </row>
    <row r="236" spans="1:7">
      <c r="A236" s="23"/>
      <c r="B236" s="1" t="s">
        <v>900</v>
      </c>
      <c r="C236" s="76">
        <v>3000</v>
      </c>
      <c r="D236" s="76">
        <v>3000</v>
      </c>
      <c r="G236" s="76">
        <v>1000</v>
      </c>
    </row>
    <row r="237" spans="1:7">
      <c r="A237" s="23"/>
      <c r="B237" s="1" t="s">
        <v>488</v>
      </c>
      <c r="C237" s="76">
        <v>2500</v>
      </c>
      <c r="D237" s="76">
        <v>4000</v>
      </c>
      <c r="G237" s="76">
        <v>4000</v>
      </c>
    </row>
    <row r="238" spans="1:7">
      <c r="A238" s="23"/>
      <c r="B238" s="1" t="s">
        <v>975</v>
      </c>
      <c r="C238" s="76">
        <v>450</v>
      </c>
      <c r="D238" s="76">
        <v>450</v>
      </c>
      <c r="G238" s="76">
        <v>800</v>
      </c>
    </row>
    <row r="239" spans="1:7">
      <c r="A239" s="23"/>
      <c r="C239" s="76"/>
      <c r="D239" s="76"/>
    </row>
    <row r="240" spans="1:7">
      <c r="C240" s="76">
        <f>SUM(C231:C239)</f>
        <v>24400</v>
      </c>
      <c r="D240" s="76">
        <f>SUM(D233:D239)</f>
        <v>26800</v>
      </c>
      <c r="E240" s="60" t="s">
        <v>346</v>
      </c>
      <c r="F240" s="60"/>
      <c r="G240" s="76">
        <f>SUM(G231:G239)</f>
        <v>25800</v>
      </c>
    </row>
    <row r="241" spans="1:8">
      <c r="C241" s="55"/>
      <c r="D241" s="76"/>
      <c r="E241" s="60"/>
      <c r="F241" s="60"/>
    </row>
    <row r="242" spans="1:8">
      <c r="C242" s="55"/>
      <c r="D242" s="76"/>
      <c r="E242" s="60"/>
      <c r="F242" s="60"/>
    </row>
    <row r="243" spans="1:8" ht="38.25">
      <c r="A243" s="23" t="s">
        <v>109</v>
      </c>
      <c r="B243" s="11" t="s">
        <v>0</v>
      </c>
      <c r="C243" s="85" t="str">
        <f>C1</f>
        <v>Fiscal Yr                      2024-25</v>
      </c>
      <c r="D243" s="173" t="str">
        <f>D1</f>
        <v>Fiscal Yr                      2025-26</v>
      </c>
      <c r="E243" s="87" t="str">
        <f t="shared" ref="E243:F243" si="34">E1</f>
        <v>Current FY               Actual @ Jan'26</v>
      </c>
      <c r="F243" s="87" t="str">
        <f t="shared" si="34"/>
        <v>Current FY               Actual % Expended @ 7mo of Year</v>
      </c>
      <c r="G243" s="183" t="str">
        <f>G1</f>
        <v>Fiscal Yr                      2026-27</v>
      </c>
    </row>
    <row r="244" spans="1:8">
      <c r="A244" s="23">
        <v>5025.03</v>
      </c>
      <c r="B244" s="1" t="s">
        <v>49</v>
      </c>
      <c r="C244" s="76">
        <f>C252</f>
        <v>6700</v>
      </c>
      <c r="D244" s="76">
        <f>D252</f>
        <v>15010</v>
      </c>
      <c r="E244" s="62">
        <v>0</v>
      </c>
      <c r="F244" s="146" t="e">
        <f>E244/#REF!</f>
        <v>#REF!</v>
      </c>
      <c r="G244" s="76">
        <f>G252</f>
        <v>11760</v>
      </c>
    </row>
    <row r="245" spans="1:8">
      <c r="C245" s="76"/>
      <c r="D245" s="76"/>
    </row>
    <row r="246" spans="1:8">
      <c r="B246" s="1" t="s">
        <v>116</v>
      </c>
      <c r="C246" s="76">
        <v>3000</v>
      </c>
      <c r="D246" s="76">
        <v>1200</v>
      </c>
      <c r="G246" s="76">
        <v>1200</v>
      </c>
    </row>
    <row r="247" spans="1:8">
      <c r="B247" s="1" t="s">
        <v>43</v>
      </c>
      <c r="C247" s="76">
        <v>1500</v>
      </c>
      <c r="D247" s="76">
        <v>2500</v>
      </c>
    </row>
    <row r="248" spans="1:8">
      <c r="B248" s="1" t="s">
        <v>117</v>
      </c>
      <c r="C248" s="76">
        <v>200</v>
      </c>
      <c r="D248" s="76">
        <v>250</v>
      </c>
    </row>
    <row r="249" spans="1:8">
      <c r="B249" s="1" t="s">
        <v>976</v>
      </c>
      <c r="C249" s="76">
        <v>1500</v>
      </c>
      <c r="D249" s="76">
        <v>0</v>
      </c>
      <c r="E249" s="64"/>
      <c r="F249" s="64"/>
    </row>
    <row r="250" spans="1:8">
      <c r="B250" s="1" t="s">
        <v>902</v>
      </c>
      <c r="C250" s="76">
        <v>500</v>
      </c>
      <c r="D250" s="76">
        <v>500</v>
      </c>
      <c r="E250" s="64"/>
      <c r="F250" s="64"/>
    </row>
    <row r="251" spans="1:8">
      <c r="B251" s="1" t="s">
        <v>901</v>
      </c>
      <c r="C251" s="76"/>
      <c r="D251" s="76">
        <v>10560</v>
      </c>
      <c r="E251" s="64"/>
      <c r="F251" s="64"/>
      <c r="G251" s="76">
        <v>10560</v>
      </c>
    </row>
    <row r="252" spans="1:8">
      <c r="C252" s="76">
        <f>SUM(C246:C251)</f>
        <v>6700</v>
      </c>
      <c r="D252" s="76">
        <f>SUM(D246:D251)</f>
        <v>15010</v>
      </c>
      <c r="E252" s="60" t="s">
        <v>346</v>
      </c>
      <c r="F252" s="60"/>
      <c r="G252" s="76">
        <f>SUM(G246:G251)</f>
        <v>11760</v>
      </c>
      <c r="H252" s="1" t="s">
        <v>1102</v>
      </c>
    </row>
    <row r="253" spans="1:8">
      <c r="C253" s="86"/>
      <c r="D253" s="76"/>
      <c r="E253" s="60"/>
      <c r="F253" s="60"/>
    </row>
    <row r="254" spans="1:8">
      <c r="C254" s="86"/>
      <c r="D254" s="76"/>
      <c r="E254" s="60"/>
      <c r="F254" s="60"/>
    </row>
    <row r="255" spans="1:8" ht="38.25">
      <c r="A255" s="23" t="s">
        <v>109</v>
      </c>
      <c r="B255" s="11" t="s">
        <v>0</v>
      </c>
      <c r="C255" s="85" t="str">
        <f>C1</f>
        <v>Fiscal Yr                      2024-25</v>
      </c>
      <c r="D255" s="173" t="str">
        <f>D1</f>
        <v>Fiscal Yr                      2025-26</v>
      </c>
      <c r="E255" s="87" t="str">
        <f t="shared" ref="E255:F255" si="35">E1</f>
        <v>Current FY               Actual @ Jan'26</v>
      </c>
      <c r="F255" s="87" t="str">
        <f t="shared" si="35"/>
        <v>Current FY               Actual % Expended @ 7mo of Year</v>
      </c>
      <c r="G255" s="183" t="str">
        <f>G1</f>
        <v>Fiscal Yr                      2026-27</v>
      </c>
    </row>
    <row r="256" spans="1:8">
      <c r="A256" s="23">
        <v>5040.03</v>
      </c>
      <c r="B256" s="1" t="s">
        <v>53</v>
      </c>
      <c r="C256" s="76">
        <f>C334</f>
        <v>295839</v>
      </c>
      <c r="D256" s="76">
        <f>D334</f>
        <v>275539</v>
      </c>
      <c r="F256" s="146" t="e">
        <f>E256/#REF!</f>
        <v>#REF!</v>
      </c>
      <c r="G256" s="76">
        <f>G334</f>
        <v>273140</v>
      </c>
    </row>
    <row r="257" spans="1:8">
      <c r="A257" s="23"/>
      <c r="C257" s="76"/>
      <c r="D257" s="76"/>
    </row>
    <row r="258" spans="1:8">
      <c r="A258" s="23"/>
      <c r="B258" s="1" t="s">
        <v>977</v>
      </c>
      <c r="C258" s="76">
        <v>500</v>
      </c>
      <c r="D258" s="76">
        <v>500</v>
      </c>
      <c r="G258" s="76">
        <v>500</v>
      </c>
    </row>
    <row r="259" spans="1:8" ht="25.5">
      <c r="A259" s="23"/>
      <c r="B259" s="37" t="s">
        <v>815</v>
      </c>
      <c r="C259" s="76">
        <v>1800</v>
      </c>
      <c r="D259" s="76">
        <v>1800</v>
      </c>
      <c r="G259" s="76">
        <v>0</v>
      </c>
      <c r="H259" s="1" t="s">
        <v>1095</v>
      </c>
    </row>
    <row r="260" spans="1:8">
      <c r="A260" s="23"/>
      <c r="B260" s="37" t="s">
        <v>677</v>
      </c>
      <c r="C260" s="76">
        <v>2500</v>
      </c>
      <c r="D260" s="76">
        <v>2500</v>
      </c>
      <c r="G260" s="76">
        <v>2500</v>
      </c>
    </row>
    <row r="261" spans="1:8">
      <c r="A261" s="23"/>
      <c r="B261" s="37" t="s">
        <v>958</v>
      </c>
      <c r="C261" s="76">
        <v>3000</v>
      </c>
      <c r="D261" s="76">
        <v>3000</v>
      </c>
      <c r="G261" s="76">
        <v>3000</v>
      </c>
    </row>
    <row r="262" spans="1:8">
      <c r="A262" s="23"/>
      <c r="B262" s="37" t="s">
        <v>1084</v>
      </c>
      <c r="C262" s="76">
        <v>8000</v>
      </c>
      <c r="D262" s="76">
        <v>8000</v>
      </c>
      <c r="G262" s="76">
        <v>8000</v>
      </c>
    </row>
    <row r="263" spans="1:8">
      <c r="A263" s="23"/>
      <c r="B263" s="37" t="s">
        <v>957</v>
      </c>
      <c r="C263" s="76">
        <v>3000</v>
      </c>
      <c r="D263" s="76">
        <v>3000</v>
      </c>
      <c r="G263" s="76">
        <v>3000</v>
      </c>
    </row>
    <row r="264" spans="1:8">
      <c r="A264" s="23"/>
      <c r="B264" s="37" t="s">
        <v>956</v>
      </c>
      <c r="C264" s="76">
        <v>3000</v>
      </c>
      <c r="D264" s="76">
        <v>3000</v>
      </c>
      <c r="G264" s="76">
        <v>3000</v>
      </c>
    </row>
    <row r="265" spans="1:8">
      <c r="A265" s="23"/>
      <c r="B265" s="1" t="s">
        <v>648</v>
      </c>
      <c r="C265" s="76">
        <v>7500</v>
      </c>
      <c r="D265" s="76">
        <v>7500</v>
      </c>
      <c r="G265" s="76">
        <v>7500</v>
      </c>
    </row>
    <row r="266" spans="1:8">
      <c r="A266" s="23"/>
      <c r="B266" s="1" t="s">
        <v>959</v>
      </c>
      <c r="C266" s="76">
        <v>180</v>
      </c>
      <c r="D266" s="76">
        <v>180</v>
      </c>
      <c r="G266" s="76">
        <v>180</v>
      </c>
    </row>
    <row r="267" spans="1:8">
      <c r="A267" s="23"/>
      <c r="B267" s="1" t="s">
        <v>960</v>
      </c>
      <c r="C267" s="76">
        <v>180</v>
      </c>
      <c r="D267" s="76">
        <v>180</v>
      </c>
      <c r="G267" s="76">
        <v>180</v>
      </c>
    </row>
    <row r="268" spans="1:8">
      <c r="A268" s="23"/>
      <c r="B268" s="1" t="s">
        <v>961</v>
      </c>
      <c r="C268" s="76">
        <v>180</v>
      </c>
      <c r="D268" s="76">
        <v>180</v>
      </c>
      <c r="E268" s="1"/>
      <c r="F268" s="1"/>
      <c r="G268" s="76">
        <v>180</v>
      </c>
    </row>
    <row r="269" spans="1:8">
      <c r="A269" s="23"/>
      <c r="B269" s="1" t="s">
        <v>649</v>
      </c>
      <c r="C269" s="76">
        <v>1533</v>
      </c>
      <c r="D269" s="76">
        <v>1533</v>
      </c>
      <c r="G269" s="76">
        <v>1533</v>
      </c>
    </row>
    <row r="270" spans="1:8">
      <c r="A270" s="23"/>
      <c r="B270" s="1" t="s">
        <v>650</v>
      </c>
      <c r="C270" s="76">
        <v>2000</v>
      </c>
      <c r="D270" s="76">
        <v>2000</v>
      </c>
      <c r="G270" s="76">
        <v>2000</v>
      </c>
    </row>
    <row r="271" spans="1:8">
      <c r="A271" s="23"/>
      <c r="B271" s="1" t="s">
        <v>728</v>
      </c>
      <c r="C271" s="76">
        <v>5000</v>
      </c>
      <c r="D271" s="76">
        <v>5000</v>
      </c>
      <c r="G271" s="76">
        <v>5000</v>
      </c>
    </row>
    <row r="272" spans="1:8">
      <c r="A272" s="23"/>
      <c r="B272" s="1" t="s">
        <v>651</v>
      </c>
      <c r="C272" s="76">
        <v>7250</v>
      </c>
      <c r="D272" s="76">
        <v>7250</v>
      </c>
      <c r="G272" s="76">
        <v>7250</v>
      </c>
    </row>
    <row r="273" spans="1:7">
      <c r="A273" s="23"/>
      <c r="B273" s="1" t="s">
        <v>652</v>
      </c>
      <c r="C273" s="76">
        <v>1300</v>
      </c>
      <c r="D273" s="76">
        <v>1300</v>
      </c>
      <c r="G273" s="76">
        <v>1300</v>
      </c>
    </row>
    <row r="274" spans="1:7">
      <c r="A274" s="23"/>
      <c r="B274" s="1" t="s">
        <v>1086</v>
      </c>
      <c r="C274" s="76"/>
      <c r="D274" s="76">
        <v>2800</v>
      </c>
      <c r="G274" s="76">
        <v>1400</v>
      </c>
    </row>
    <row r="275" spans="1:7">
      <c r="A275" s="23"/>
      <c r="B275" s="1" t="s">
        <v>653</v>
      </c>
      <c r="C275" s="76">
        <v>7000</v>
      </c>
      <c r="D275" s="76">
        <v>7000</v>
      </c>
      <c r="G275" s="76">
        <v>7000</v>
      </c>
    </row>
    <row r="276" spans="1:7">
      <c r="A276" s="23"/>
      <c r="B276" s="1" t="s">
        <v>654</v>
      </c>
      <c r="C276" s="76">
        <v>900</v>
      </c>
      <c r="D276" s="76">
        <v>900</v>
      </c>
      <c r="G276" s="76">
        <v>0</v>
      </c>
    </row>
    <row r="277" spans="1:7">
      <c r="A277" s="23"/>
      <c r="B277" s="1" t="s">
        <v>680</v>
      </c>
      <c r="C277" s="76">
        <v>1100</v>
      </c>
      <c r="D277" s="76">
        <v>1100</v>
      </c>
      <c r="G277" s="76">
        <v>1100</v>
      </c>
    </row>
    <row r="278" spans="1:7">
      <c r="A278" s="23"/>
      <c r="B278" s="1" t="s">
        <v>678</v>
      </c>
      <c r="C278" s="76">
        <v>10000</v>
      </c>
      <c r="D278" s="76">
        <v>10000</v>
      </c>
      <c r="G278" s="76">
        <v>10000</v>
      </c>
    </row>
    <row r="279" spans="1:7">
      <c r="A279" s="23"/>
      <c r="B279" s="1" t="s">
        <v>679</v>
      </c>
      <c r="C279" s="76">
        <v>1100</v>
      </c>
      <c r="D279" s="76">
        <v>1100</v>
      </c>
      <c r="G279" s="76">
        <v>1100</v>
      </c>
    </row>
    <row r="280" spans="1:7">
      <c r="A280" s="23"/>
      <c r="B280" s="1" t="s">
        <v>635</v>
      </c>
      <c r="C280" s="76">
        <v>600</v>
      </c>
      <c r="D280" s="76">
        <v>600</v>
      </c>
      <c r="G280" s="76">
        <v>600</v>
      </c>
    </row>
    <row r="281" spans="1:7">
      <c r="A281" s="23"/>
      <c r="B281" s="1" t="s">
        <v>764</v>
      </c>
      <c r="C281" s="76">
        <v>500</v>
      </c>
      <c r="D281" s="76">
        <v>500</v>
      </c>
      <c r="G281" s="76">
        <v>500</v>
      </c>
    </row>
    <row r="282" spans="1:7">
      <c r="A282" s="23"/>
      <c r="B282" s="1" t="s">
        <v>765</v>
      </c>
      <c r="C282" s="76">
        <v>250</v>
      </c>
      <c r="D282" s="76">
        <v>250</v>
      </c>
      <c r="G282" s="76">
        <v>250</v>
      </c>
    </row>
    <row r="283" spans="1:7">
      <c r="A283" s="23"/>
      <c r="B283" s="1" t="s">
        <v>766</v>
      </c>
      <c r="C283" s="76">
        <v>250</v>
      </c>
      <c r="D283" s="76">
        <v>250</v>
      </c>
      <c r="G283" s="76">
        <v>250</v>
      </c>
    </row>
    <row r="284" spans="1:7">
      <c r="A284" s="23"/>
      <c r="B284" s="1" t="s">
        <v>655</v>
      </c>
      <c r="C284" s="76">
        <v>20748</v>
      </c>
      <c r="D284" s="76">
        <v>20748</v>
      </c>
      <c r="G284" s="76">
        <v>20748</v>
      </c>
    </row>
    <row r="285" spans="1:7">
      <c r="A285" s="23"/>
      <c r="B285" s="1" t="s">
        <v>749</v>
      </c>
      <c r="C285" s="76">
        <v>5000</v>
      </c>
      <c r="D285" s="76">
        <v>5000</v>
      </c>
      <c r="G285" s="76">
        <v>5000</v>
      </c>
    </row>
    <row r="286" spans="1:7">
      <c r="A286" s="23"/>
      <c r="B286" s="1" t="s">
        <v>656</v>
      </c>
      <c r="C286" s="76">
        <v>5720</v>
      </c>
      <c r="D286" s="76">
        <v>5720</v>
      </c>
      <c r="G286" s="76">
        <v>5720</v>
      </c>
    </row>
    <row r="287" spans="1:7">
      <c r="A287" s="23"/>
      <c r="B287" s="1" t="s">
        <v>962</v>
      </c>
      <c r="C287" s="76">
        <v>4700</v>
      </c>
      <c r="D287" s="76">
        <v>4700</v>
      </c>
      <c r="G287" s="76">
        <v>4700</v>
      </c>
    </row>
    <row r="288" spans="1:7">
      <c r="A288" s="23"/>
      <c r="B288" s="1" t="s">
        <v>657</v>
      </c>
      <c r="C288" s="76">
        <v>2500</v>
      </c>
      <c r="D288" s="76">
        <v>0</v>
      </c>
      <c r="G288" s="76">
        <v>0</v>
      </c>
    </row>
    <row r="289" spans="1:7">
      <c r="A289" s="23"/>
      <c r="B289" s="1" t="s">
        <v>658</v>
      </c>
      <c r="C289" s="76">
        <v>300</v>
      </c>
      <c r="D289" s="76">
        <v>300</v>
      </c>
      <c r="G289" s="76">
        <v>300</v>
      </c>
    </row>
    <row r="290" spans="1:7">
      <c r="A290" s="23"/>
      <c r="B290" s="1" t="s">
        <v>734</v>
      </c>
      <c r="C290" s="76">
        <v>3000</v>
      </c>
      <c r="D290" s="76">
        <v>3000</v>
      </c>
      <c r="G290" s="76">
        <v>3000</v>
      </c>
    </row>
    <row r="291" spans="1:7">
      <c r="A291" s="23"/>
      <c r="B291" s="1" t="s">
        <v>731</v>
      </c>
      <c r="C291" s="76">
        <v>400</v>
      </c>
      <c r="D291" s="76">
        <v>400</v>
      </c>
      <c r="G291" s="76">
        <v>400</v>
      </c>
    </row>
    <row r="292" spans="1:7">
      <c r="A292" s="23"/>
      <c r="B292" s="1" t="s">
        <v>683</v>
      </c>
      <c r="C292" s="76">
        <v>2500</v>
      </c>
      <c r="D292" s="76">
        <v>2500</v>
      </c>
      <c r="G292" s="76">
        <v>2500</v>
      </c>
    </row>
    <row r="293" spans="1:7">
      <c r="A293" s="23"/>
      <c r="B293" s="1" t="s">
        <v>767</v>
      </c>
      <c r="C293" s="76">
        <v>19000</v>
      </c>
      <c r="D293" s="76">
        <v>19000</v>
      </c>
      <c r="G293" s="76">
        <v>19000</v>
      </c>
    </row>
    <row r="294" spans="1:7">
      <c r="A294" s="23"/>
      <c r="B294" s="1" t="s">
        <v>750</v>
      </c>
      <c r="C294" s="76">
        <v>19000</v>
      </c>
      <c r="D294" s="76">
        <v>19000</v>
      </c>
      <c r="G294" s="76">
        <v>19000</v>
      </c>
    </row>
    <row r="295" spans="1:7">
      <c r="A295" s="23"/>
      <c r="B295" s="1" t="s">
        <v>729</v>
      </c>
      <c r="C295" s="76">
        <v>15000</v>
      </c>
      <c r="D295" s="76">
        <v>15000</v>
      </c>
      <c r="G295" s="76">
        <v>15000</v>
      </c>
    </row>
    <row r="296" spans="1:7">
      <c r="A296" s="23"/>
      <c r="B296" s="1" t="s">
        <v>735</v>
      </c>
      <c r="C296" s="76">
        <v>1600</v>
      </c>
      <c r="D296" s="76">
        <v>1600</v>
      </c>
      <c r="G296" s="76">
        <v>0</v>
      </c>
    </row>
    <row r="297" spans="1:7">
      <c r="A297" s="23"/>
      <c r="B297" s="1" t="s">
        <v>738</v>
      </c>
      <c r="C297" s="76">
        <v>400</v>
      </c>
      <c r="D297" s="76">
        <v>400</v>
      </c>
      <c r="E297" s="1"/>
      <c r="F297" s="1"/>
      <c r="G297" s="76">
        <v>0</v>
      </c>
    </row>
    <row r="298" spans="1:7">
      <c r="A298" s="23"/>
      <c r="B298" s="1" t="s">
        <v>681</v>
      </c>
      <c r="C298" s="76">
        <v>699</v>
      </c>
      <c r="D298" s="76">
        <v>699</v>
      </c>
      <c r="G298" s="76">
        <v>0</v>
      </c>
    </row>
    <row r="299" spans="1:7">
      <c r="A299" s="23"/>
      <c r="B299" s="1" t="s">
        <v>745</v>
      </c>
      <c r="C299" s="76">
        <v>6000</v>
      </c>
      <c r="D299" s="76">
        <v>5200</v>
      </c>
      <c r="G299" s="76">
        <v>5200</v>
      </c>
    </row>
    <row r="300" spans="1:7">
      <c r="A300" s="23"/>
      <c r="B300" s="1" t="s">
        <v>659</v>
      </c>
      <c r="C300" s="76">
        <v>2800</v>
      </c>
      <c r="D300" s="76">
        <v>2800</v>
      </c>
      <c r="G300" s="76">
        <v>0</v>
      </c>
    </row>
    <row r="301" spans="1:7">
      <c r="A301" s="23"/>
      <c r="B301" s="1" t="s">
        <v>746</v>
      </c>
      <c r="C301" s="76">
        <v>3350</v>
      </c>
      <c r="D301" s="76">
        <v>3350</v>
      </c>
      <c r="G301" s="76">
        <v>3350</v>
      </c>
    </row>
    <row r="302" spans="1:7">
      <c r="A302" s="23"/>
      <c r="B302" s="1" t="s">
        <v>660</v>
      </c>
      <c r="C302" s="76">
        <v>1500</v>
      </c>
      <c r="D302" s="76">
        <v>1500</v>
      </c>
      <c r="G302" s="76">
        <v>1500</v>
      </c>
    </row>
    <row r="303" spans="1:7">
      <c r="A303" s="23"/>
      <c r="B303" s="1" t="s">
        <v>661</v>
      </c>
      <c r="C303" s="76">
        <v>600</v>
      </c>
      <c r="D303" s="76">
        <v>600</v>
      </c>
      <c r="G303" s="76">
        <v>0</v>
      </c>
    </row>
    <row r="304" spans="1:7" ht="13.5" customHeight="1">
      <c r="A304" s="23"/>
      <c r="B304" s="1" t="s">
        <v>741</v>
      </c>
      <c r="C304" s="76">
        <v>500</v>
      </c>
      <c r="D304" s="76">
        <v>500</v>
      </c>
      <c r="G304" s="76">
        <v>0</v>
      </c>
    </row>
    <row r="305" spans="1:7" ht="13.5" customHeight="1">
      <c r="A305" s="23"/>
      <c r="B305" s="1" t="s">
        <v>801</v>
      </c>
      <c r="C305" s="76">
        <v>200</v>
      </c>
      <c r="D305" s="76">
        <v>300</v>
      </c>
      <c r="G305" s="76">
        <v>0</v>
      </c>
    </row>
    <row r="306" spans="1:7" ht="13.5" customHeight="1">
      <c r="A306" s="23"/>
      <c r="B306" s="1" t="s">
        <v>662</v>
      </c>
      <c r="C306" s="76">
        <v>300</v>
      </c>
      <c r="D306" s="76">
        <v>200</v>
      </c>
      <c r="G306" s="76">
        <v>0</v>
      </c>
    </row>
    <row r="307" spans="1:7" ht="13.5" customHeight="1">
      <c r="A307" s="23"/>
      <c r="B307" s="1" t="s">
        <v>732</v>
      </c>
      <c r="C307" s="76">
        <v>749</v>
      </c>
      <c r="D307" s="76">
        <v>749</v>
      </c>
      <c r="E307" s="1"/>
      <c r="F307" s="1"/>
      <c r="G307" s="76">
        <v>749</v>
      </c>
    </row>
    <row r="308" spans="1:7" ht="13.5" customHeight="1">
      <c r="A308" s="23"/>
      <c r="B308" s="1" t="s">
        <v>743</v>
      </c>
      <c r="C308" s="76">
        <v>1800</v>
      </c>
      <c r="D308" s="76">
        <v>1800</v>
      </c>
      <c r="E308" s="1"/>
      <c r="F308" s="1"/>
      <c r="G308" s="76">
        <v>1800</v>
      </c>
    </row>
    <row r="309" spans="1:7">
      <c r="A309" s="23"/>
      <c r="B309" s="1" t="s">
        <v>744</v>
      </c>
      <c r="C309" s="76">
        <v>2500</v>
      </c>
      <c r="D309" s="76">
        <v>500</v>
      </c>
      <c r="E309" s="1"/>
      <c r="F309" s="1"/>
      <c r="G309" s="76">
        <v>500</v>
      </c>
    </row>
    <row r="310" spans="1:7">
      <c r="A310" s="23"/>
      <c r="B310" s="1" t="s">
        <v>663</v>
      </c>
      <c r="C310" s="76">
        <v>875</v>
      </c>
      <c r="D310" s="76">
        <v>875</v>
      </c>
      <c r="G310" s="76">
        <v>875</v>
      </c>
    </row>
    <row r="311" spans="1:7">
      <c r="A311" s="23"/>
      <c r="B311" s="1" t="s">
        <v>664</v>
      </c>
      <c r="C311" s="76">
        <v>200</v>
      </c>
      <c r="D311" s="76">
        <v>200</v>
      </c>
    </row>
    <row r="312" spans="1:7">
      <c r="A312" s="23"/>
      <c r="B312" s="1" t="s">
        <v>682</v>
      </c>
      <c r="C312" s="76">
        <v>1500</v>
      </c>
      <c r="D312" s="76">
        <v>1500</v>
      </c>
      <c r="G312" s="76">
        <v>1500</v>
      </c>
    </row>
    <row r="313" spans="1:7">
      <c r="A313" s="23"/>
      <c r="B313" s="1" t="s">
        <v>665</v>
      </c>
      <c r="C313" s="76">
        <v>3500</v>
      </c>
      <c r="D313" s="76">
        <v>3500</v>
      </c>
      <c r="G313" s="76">
        <v>3500</v>
      </c>
    </row>
    <row r="314" spans="1:7">
      <c r="A314" s="23"/>
      <c r="B314" s="1" t="s">
        <v>614</v>
      </c>
      <c r="C314" s="76">
        <v>1000</v>
      </c>
      <c r="D314" s="76">
        <v>1000</v>
      </c>
      <c r="G314" s="76">
        <v>1000</v>
      </c>
    </row>
    <row r="315" spans="1:7">
      <c r="A315" s="23"/>
      <c r="B315" s="1" t="s">
        <v>615</v>
      </c>
      <c r="C315" s="76">
        <v>675</v>
      </c>
      <c r="D315" s="76">
        <v>675</v>
      </c>
      <c r="G315" s="76">
        <v>675</v>
      </c>
    </row>
    <row r="316" spans="1:7">
      <c r="A316" s="23"/>
      <c r="B316" s="1" t="s">
        <v>1085</v>
      </c>
      <c r="C316" s="76">
        <v>3500</v>
      </c>
      <c r="D316" s="76">
        <v>3500</v>
      </c>
      <c r="G316" s="76">
        <v>20000</v>
      </c>
    </row>
    <row r="317" spans="1:7">
      <c r="A317" s="23"/>
      <c r="B317" s="1" t="s">
        <v>666</v>
      </c>
      <c r="C317" s="76">
        <v>4500</v>
      </c>
      <c r="D317" s="76">
        <v>4500</v>
      </c>
      <c r="G317" s="76">
        <v>4500</v>
      </c>
    </row>
    <row r="318" spans="1:7">
      <c r="A318" s="23"/>
      <c r="B318" s="1" t="s">
        <v>963</v>
      </c>
      <c r="C318" s="76">
        <v>2500</v>
      </c>
      <c r="D318" s="76">
        <v>2500</v>
      </c>
      <c r="G318" s="76">
        <v>2500</v>
      </c>
    </row>
    <row r="319" spans="1:7">
      <c r="A319" s="23"/>
      <c r="B319" s="1" t="s">
        <v>667</v>
      </c>
      <c r="C319" s="76">
        <v>800</v>
      </c>
      <c r="D319" s="76">
        <v>800</v>
      </c>
      <c r="G319" s="76">
        <v>800</v>
      </c>
    </row>
    <row r="320" spans="1:7">
      <c r="A320" s="23"/>
      <c r="B320" s="1" t="s">
        <v>668</v>
      </c>
      <c r="C320" s="76">
        <v>800</v>
      </c>
      <c r="D320" s="76">
        <v>800</v>
      </c>
      <c r="G320" s="76">
        <v>800</v>
      </c>
    </row>
    <row r="321" spans="1:7">
      <c r="A321" s="23"/>
      <c r="B321" s="1" t="s">
        <v>803</v>
      </c>
      <c r="C321" s="76">
        <v>800</v>
      </c>
      <c r="D321" s="76">
        <v>800</v>
      </c>
      <c r="G321" s="76">
        <v>800</v>
      </c>
    </row>
    <row r="322" spans="1:7">
      <c r="A322" s="23"/>
      <c r="B322" s="1" t="s">
        <v>669</v>
      </c>
      <c r="C322" s="76">
        <v>300</v>
      </c>
      <c r="D322" s="76">
        <v>300</v>
      </c>
      <c r="G322" s="76">
        <v>300</v>
      </c>
    </row>
    <row r="323" spans="1:7">
      <c r="A323" s="23"/>
      <c r="B323" s="1" t="s">
        <v>747</v>
      </c>
      <c r="C323" s="76">
        <v>1000</v>
      </c>
      <c r="D323" s="76">
        <v>1000</v>
      </c>
      <c r="G323" s="76">
        <v>2500</v>
      </c>
    </row>
    <row r="324" spans="1:7">
      <c r="A324" s="23"/>
      <c r="B324" s="1" t="s">
        <v>670</v>
      </c>
      <c r="C324" s="76">
        <v>4500</v>
      </c>
      <c r="D324" s="76">
        <v>4500</v>
      </c>
      <c r="G324" s="76">
        <v>4500</v>
      </c>
    </row>
    <row r="325" spans="1:7">
      <c r="A325" s="23"/>
      <c r="B325" s="1" t="s">
        <v>768</v>
      </c>
      <c r="C325" s="76">
        <v>1000</v>
      </c>
      <c r="D325" s="76">
        <v>1000</v>
      </c>
    </row>
    <row r="326" spans="1:7">
      <c r="A326" s="23"/>
      <c r="B326" s="1" t="s">
        <v>671</v>
      </c>
      <c r="C326" s="76">
        <v>1000</v>
      </c>
      <c r="D326" s="76">
        <v>1000</v>
      </c>
    </row>
    <row r="327" spans="1:7">
      <c r="A327" s="23"/>
      <c r="B327" s="1" t="s">
        <v>672</v>
      </c>
      <c r="C327" s="76">
        <v>34000</v>
      </c>
      <c r="D327" s="76">
        <v>37000</v>
      </c>
      <c r="G327" s="76">
        <v>37000</v>
      </c>
    </row>
    <row r="328" spans="1:7">
      <c r="A328" s="23"/>
      <c r="B328" s="1" t="s">
        <v>673</v>
      </c>
      <c r="C328" s="76">
        <v>1600</v>
      </c>
      <c r="D328" s="76">
        <v>1600</v>
      </c>
      <c r="G328" s="76">
        <v>1600</v>
      </c>
    </row>
    <row r="329" spans="1:7">
      <c r="A329" s="23"/>
      <c r="B329" s="1" t="s">
        <v>674</v>
      </c>
      <c r="C329" s="76">
        <v>2800</v>
      </c>
      <c r="D329" s="76">
        <v>7000</v>
      </c>
    </row>
    <row r="330" spans="1:7">
      <c r="A330" s="23"/>
      <c r="B330" s="1" t="s">
        <v>675</v>
      </c>
      <c r="C330" s="76">
        <v>4000</v>
      </c>
      <c r="D330" s="76">
        <v>4000</v>
      </c>
      <c r="G330" s="76">
        <v>4000</v>
      </c>
    </row>
    <row r="331" spans="1:7">
      <c r="A331" s="23"/>
      <c r="B331" s="1" t="s">
        <v>676</v>
      </c>
      <c r="C331" s="76">
        <v>2000</v>
      </c>
      <c r="D331" s="76">
        <v>2000</v>
      </c>
      <c r="G331" s="76">
        <v>2000</v>
      </c>
    </row>
    <row r="332" spans="1:7">
      <c r="A332" s="23"/>
      <c r="B332" s="1" t="s">
        <v>754</v>
      </c>
      <c r="C332" s="76">
        <v>30000</v>
      </c>
      <c r="D332" s="76">
        <v>5000</v>
      </c>
      <c r="G332" s="76">
        <v>5000</v>
      </c>
    </row>
    <row r="333" spans="1:7">
      <c r="A333" s="23"/>
      <c r="B333" s="1" t="s">
        <v>752</v>
      </c>
      <c r="C333" s="76">
        <v>3500</v>
      </c>
      <c r="D333" s="76">
        <v>3500</v>
      </c>
      <c r="G333" s="76">
        <v>3500</v>
      </c>
    </row>
    <row r="334" spans="1:7">
      <c r="C334" s="76">
        <f>SUM(C258:C333)</f>
        <v>295839</v>
      </c>
      <c r="D334" s="76">
        <f>SUM(D258:D333)</f>
        <v>275539</v>
      </c>
      <c r="E334" s="60" t="s">
        <v>346</v>
      </c>
      <c r="F334" s="60"/>
      <c r="G334" s="76">
        <f>SUM(G257:G333)</f>
        <v>273140</v>
      </c>
    </row>
    <row r="335" spans="1:7">
      <c r="C335" s="55"/>
      <c r="D335" s="76"/>
      <c r="E335" s="60"/>
      <c r="F335" s="60"/>
    </row>
    <row r="336" spans="1:7" ht="38.25">
      <c r="A336" s="23" t="s">
        <v>109</v>
      </c>
      <c r="B336" s="11" t="s">
        <v>0</v>
      </c>
      <c r="C336" s="85" t="str">
        <f>C1</f>
        <v>Fiscal Yr                      2024-25</v>
      </c>
      <c r="D336" s="173" t="str">
        <f>D1</f>
        <v>Fiscal Yr                      2025-26</v>
      </c>
      <c r="E336" s="87" t="str">
        <f t="shared" ref="E336:F336" si="36">E1</f>
        <v>Current FY               Actual @ Jan'26</v>
      </c>
      <c r="F336" s="87" t="str">
        <f t="shared" si="36"/>
        <v>Current FY               Actual % Expended @ 7mo of Year</v>
      </c>
      <c r="G336" s="183" t="str">
        <f>G1</f>
        <v>Fiscal Yr                      2026-27</v>
      </c>
    </row>
    <row r="337" spans="1:7">
      <c r="A337" s="23">
        <v>5210.03</v>
      </c>
      <c r="B337" s="1" t="s">
        <v>61</v>
      </c>
      <c r="C337" s="76">
        <f>C343</f>
        <v>3025</v>
      </c>
      <c r="D337" s="76">
        <f>D343</f>
        <v>8515</v>
      </c>
      <c r="F337" s="146" t="e">
        <f>E337/#REF!</f>
        <v>#REF!</v>
      </c>
      <c r="G337" s="76">
        <f>G343</f>
        <v>8515</v>
      </c>
    </row>
    <row r="338" spans="1:7">
      <c r="A338" s="23"/>
      <c r="C338" s="76"/>
      <c r="D338" s="76"/>
    </row>
    <row r="339" spans="1:7">
      <c r="A339" s="23"/>
      <c r="B339" s="1" t="s">
        <v>978</v>
      </c>
      <c r="C339" s="76">
        <v>500</v>
      </c>
      <c r="D339" s="76">
        <v>8290</v>
      </c>
      <c r="G339" s="76">
        <v>8290</v>
      </c>
    </row>
    <row r="340" spans="1:7">
      <c r="A340" s="23"/>
      <c r="B340" s="1" t="s">
        <v>579</v>
      </c>
      <c r="C340" s="76">
        <v>500</v>
      </c>
      <c r="D340" s="76"/>
    </row>
    <row r="341" spans="1:7">
      <c r="A341" s="23"/>
      <c r="B341" s="1" t="s">
        <v>629</v>
      </c>
      <c r="C341" s="76">
        <v>1800</v>
      </c>
      <c r="D341" s="76"/>
    </row>
    <row r="342" spans="1:7">
      <c r="A342" s="23"/>
      <c r="B342" s="1" t="s">
        <v>816</v>
      </c>
      <c r="C342" s="76">
        <v>225</v>
      </c>
      <c r="D342" s="76">
        <v>225</v>
      </c>
      <c r="G342" s="76">
        <v>225</v>
      </c>
    </row>
    <row r="343" spans="1:7">
      <c r="C343" s="76">
        <f>SUM(C339:C342)</f>
        <v>3025</v>
      </c>
      <c r="D343" s="76">
        <f>SUM(D339:D342)</f>
        <v>8515</v>
      </c>
      <c r="E343" s="60" t="s">
        <v>346</v>
      </c>
      <c r="F343" s="60"/>
      <c r="G343" s="76">
        <f>SUM(G338:G342)</f>
        <v>8515</v>
      </c>
    </row>
    <row r="344" spans="1:7">
      <c r="C344" s="55"/>
      <c r="D344" s="76"/>
    </row>
    <row r="345" spans="1:7">
      <c r="C345" s="55"/>
      <c r="D345" s="76"/>
    </row>
    <row r="346" spans="1:7" ht="38.25">
      <c r="A346" s="23" t="s">
        <v>109</v>
      </c>
      <c r="B346" s="11" t="s">
        <v>0</v>
      </c>
      <c r="C346" s="85" t="str">
        <f>C1</f>
        <v>Fiscal Yr                      2024-25</v>
      </c>
      <c r="D346" s="173" t="str">
        <f>D1</f>
        <v>Fiscal Yr                      2025-26</v>
      </c>
      <c r="E346" s="87" t="str">
        <f t="shared" ref="E346:F346" si="37">E1</f>
        <v>Current FY               Actual @ Jan'26</v>
      </c>
      <c r="F346" s="87" t="str">
        <f t="shared" si="37"/>
        <v>Current FY               Actual % Expended @ 7mo of Year</v>
      </c>
      <c r="G346" s="183" t="str">
        <f>G1</f>
        <v>Fiscal Yr                      2026-27</v>
      </c>
    </row>
    <row r="347" spans="1:7">
      <c r="A347" s="23">
        <v>5270.03</v>
      </c>
      <c r="B347" s="1" t="s">
        <v>571</v>
      </c>
      <c r="C347" s="76">
        <f>C351</f>
        <v>1500</v>
      </c>
      <c r="D347" s="76">
        <f>D351</f>
        <v>2500</v>
      </c>
      <c r="E347" s="62">
        <v>0</v>
      </c>
      <c r="F347" s="146" t="e">
        <f>E347/#REF!</f>
        <v>#REF!</v>
      </c>
      <c r="G347" s="76">
        <f>G351</f>
        <v>2500</v>
      </c>
    </row>
    <row r="348" spans="1:7">
      <c r="A348" s="23"/>
      <c r="C348" s="76"/>
      <c r="D348" s="76"/>
    </row>
    <row r="349" spans="1:7">
      <c r="A349" s="23"/>
      <c r="B349" s="1" t="s">
        <v>573</v>
      </c>
      <c r="C349" s="76">
        <v>1500</v>
      </c>
      <c r="D349" s="76">
        <v>2500</v>
      </c>
      <c r="G349" s="76">
        <v>2500</v>
      </c>
    </row>
    <row r="350" spans="1:7" ht="12" customHeight="1">
      <c r="A350" s="23"/>
      <c r="C350" s="76"/>
      <c r="D350" s="76"/>
    </row>
    <row r="351" spans="1:7">
      <c r="A351" s="23"/>
      <c r="C351" s="76">
        <f>SUM(C349:C350)</f>
        <v>1500</v>
      </c>
      <c r="D351" s="76">
        <f>SUM(D349:D350)</f>
        <v>2500</v>
      </c>
      <c r="E351" s="60" t="s">
        <v>346</v>
      </c>
      <c r="F351" s="60"/>
      <c r="G351" s="76">
        <f>SUM(G349:G350)</f>
        <v>2500</v>
      </c>
    </row>
    <row r="352" spans="1:7">
      <c r="A352" s="23"/>
      <c r="C352" s="86"/>
      <c r="D352" s="78"/>
      <c r="G352" s="78"/>
    </row>
    <row r="353" spans="1:7" ht="12" customHeight="1">
      <c r="A353" s="23"/>
      <c r="C353" s="86"/>
      <c r="D353" s="78"/>
      <c r="G353" s="78"/>
    </row>
    <row r="354" spans="1:7" ht="42.75" customHeight="1">
      <c r="A354" s="23" t="s">
        <v>109</v>
      </c>
      <c r="B354" s="11" t="s">
        <v>0</v>
      </c>
      <c r="C354" s="85" t="str">
        <f>C1</f>
        <v>Fiscal Yr                      2024-25</v>
      </c>
      <c r="D354" s="173" t="str">
        <f>D1</f>
        <v>Fiscal Yr                      2025-26</v>
      </c>
      <c r="E354" s="87" t="str">
        <f t="shared" ref="E354:F354" si="38">E1</f>
        <v>Current FY               Actual @ Jan'26</v>
      </c>
      <c r="F354" s="87" t="str">
        <f t="shared" si="38"/>
        <v>Current FY               Actual % Expended @ 7mo of Year</v>
      </c>
      <c r="G354" s="183" t="str">
        <f>G1</f>
        <v>Fiscal Yr                      2026-27</v>
      </c>
    </row>
    <row r="355" spans="1:7">
      <c r="A355" s="23">
        <v>5410.03</v>
      </c>
      <c r="B355" s="1" t="s">
        <v>619</v>
      </c>
      <c r="C355" s="76">
        <f>C530</f>
        <v>169558</v>
      </c>
      <c r="D355" s="76">
        <f>D530</f>
        <v>296772</v>
      </c>
      <c r="F355" s="146"/>
      <c r="G355" s="76">
        <v>255432</v>
      </c>
    </row>
    <row r="356" spans="1:7">
      <c r="A356" s="23"/>
      <c r="C356" s="76"/>
      <c r="D356" s="76"/>
    </row>
    <row r="357" spans="1:7">
      <c r="A357" s="23"/>
      <c r="C357" s="78"/>
      <c r="D357" s="76"/>
    </row>
    <row r="358" spans="1:7">
      <c r="A358" s="23"/>
      <c r="B358" s="5" t="s">
        <v>695</v>
      </c>
      <c r="C358" s="76">
        <v>3348</v>
      </c>
      <c r="D358" s="76">
        <v>3200</v>
      </c>
      <c r="G358" s="76">
        <v>3500</v>
      </c>
    </row>
    <row r="359" spans="1:7">
      <c r="A359" s="23"/>
      <c r="B359" s="5" t="s">
        <v>574</v>
      </c>
      <c r="C359" s="76">
        <v>6000</v>
      </c>
      <c r="D359" s="76">
        <v>16800</v>
      </c>
      <c r="G359" s="76">
        <v>15000</v>
      </c>
    </row>
    <row r="360" spans="1:7">
      <c r="A360" s="23"/>
      <c r="B360" s="5" t="s">
        <v>499</v>
      </c>
      <c r="C360" s="76">
        <v>1000</v>
      </c>
      <c r="D360" s="76">
        <v>1000</v>
      </c>
      <c r="G360" s="76">
        <v>1000</v>
      </c>
    </row>
    <row r="361" spans="1:7">
      <c r="A361" s="23"/>
      <c r="B361" s="5" t="s">
        <v>903</v>
      </c>
      <c r="C361" s="76">
        <v>400</v>
      </c>
      <c r="D361" s="76">
        <v>700</v>
      </c>
      <c r="G361" s="76">
        <v>700</v>
      </c>
    </row>
    <row r="362" spans="1:7">
      <c r="A362" s="23"/>
      <c r="B362" s="5" t="s">
        <v>537</v>
      </c>
      <c r="C362" s="76">
        <v>0</v>
      </c>
      <c r="D362" s="76">
        <v>0</v>
      </c>
    </row>
    <row r="363" spans="1:7">
      <c r="A363" s="23"/>
      <c r="B363" s="5" t="s">
        <v>548</v>
      </c>
      <c r="C363" s="76">
        <v>0</v>
      </c>
      <c r="D363" s="76">
        <v>0</v>
      </c>
    </row>
    <row r="364" spans="1:7">
      <c r="A364" s="23"/>
      <c r="B364" s="1" t="s">
        <v>1093</v>
      </c>
      <c r="C364" s="76">
        <v>1100</v>
      </c>
      <c r="D364" s="76">
        <v>1100</v>
      </c>
      <c r="G364" s="76">
        <v>1100</v>
      </c>
    </row>
    <row r="365" spans="1:7">
      <c r="A365" s="23"/>
      <c r="B365" s="5"/>
      <c r="C365" s="76"/>
      <c r="D365" s="76"/>
    </row>
    <row r="366" spans="1:7">
      <c r="A366" s="23"/>
      <c r="B366" s="262" t="s">
        <v>636</v>
      </c>
      <c r="C366" s="76">
        <v>1000</v>
      </c>
      <c r="D366" s="76">
        <v>0</v>
      </c>
    </row>
    <row r="367" spans="1:7">
      <c r="A367" s="23"/>
      <c r="B367" s="262"/>
      <c r="C367" s="76"/>
      <c r="D367" s="76"/>
    </row>
    <row r="368" spans="1:7">
      <c r="A368" s="23">
        <v>5415.03</v>
      </c>
      <c r="C368" s="76"/>
      <c r="D368" s="76"/>
    </row>
    <row r="369" spans="1:7">
      <c r="A369" s="261" t="s">
        <v>550</v>
      </c>
      <c r="B369" s="261"/>
      <c r="C369" s="76"/>
      <c r="D369" s="76"/>
    </row>
    <row r="370" spans="1:7">
      <c r="B370" s="43"/>
      <c r="C370" s="76"/>
      <c r="D370" s="76"/>
    </row>
    <row r="371" spans="1:7">
      <c r="B371" s="153" t="s">
        <v>556</v>
      </c>
      <c r="C371" s="76"/>
      <c r="D371" s="76"/>
    </row>
    <row r="372" spans="1:7" ht="18" customHeight="1">
      <c r="B372" s="175" t="s">
        <v>782</v>
      </c>
      <c r="C372" s="76"/>
      <c r="D372" s="76"/>
    </row>
    <row r="373" spans="1:7" ht="18" customHeight="1">
      <c r="B373" s="175" t="s">
        <v>836</v>
      </c>
      <c r="C373" s="76"/>
      <c r="D373" s="76"/>
    </row>
    <row r="374" spans="1:7">
      <c r="A374" s="1"/>
      <c r="B374" s="1" t="s">
        <v>1079</v>
      </c>
      <c r="C374" s="76"/>
      <c r="D374" s="76"/>
      <c r="E374" s="1"/>
      <c r="F374" s="1"/>
      <c r="G374" s="76">
        <v>19000</v>
      </c>
    </row>
    <row r="375" spans="1:7">
      <c r="B375" s="171" t="s">
        <v>783</v>
      </c>
      <c r="C375" s="76"/>
      <c r="D375" s="76"/>
    </row>
    <row r="376" spans="1:7">
      <c r="A376" s="154"/>
      <c r="B376" s="153" t="s">
        <v>557</v>
      </c>
      <c r="C376" s="81"/>
      <c r="D376" s="76"/>
      <c r="E376" s="68"/>
      <c r="F376" s="68"/>
    </row>
    <row r="377" spans="1:7">
      <c r="A377" s="154"/>
      <c r="B377" s="172" t="s">
        <v>925</v>
      </c>
      <c r="C377" s="76">
        <v>2000</v>
      </c>
      <c r="D377" s="76">
        <v>2000</v>
      </c>
      <c r="E377" s="68"/>
      <c r="F377" s="68"/>
    </row>
    <row r="378" spans="1:7">
      <c r="A378" s="1"/>
      <c r="B378" s="11" t="s">
        <v>884</v>
      </c>
      <c r="C378" s="76">
        <v>6000</v>
      </c>
      <c r="D378" s="76"/>
      <c r="E378" s="1"/>
      <c r="F378" s="1"/>
    </row>
    <row r="379" spans="1:7">
      <c r="A379" s="1"/>
      <c r="B379" s="11" t="s">
        <v>885</v>
      </c>
      <c r="C379" s="76">
        <v>6000</v>
      </c>
      <c r="D379" s="76"/>
      <c r="E379" s="1"/>
      <c r="F379" s="1"/>
    </row>
    <row r="380" spans="1:7">
      <c r="A380" s="1"/>
      <c r="B380" s="11" t="s">
        <v>937</v>
      </c>
      <c r="C380" s="76"/>
      <c r="D380" s="76">
        <v>2000</v>
      </c>
      <c r="E380" s="1"/>
      <c r="F380" s="1"/>
      <c r="G380" s="76">
        <v>1250</v>
      </c>
    </row>
    <row r="381" spans="1:7">
      <c r="A381" s="1"/>
      <c r="B381" s="11" t="s">
        <v>938</v>
      </c>
      <c r="C381" s="76"/>
      <c r="D381" s="76">
        <v>2000</v>
      </c>
      <c r="E381" s="1"/>
      <c r="F381" s="1"/>
    </row>
    <row r="382" spans="1:7">
      <c r="A382" s="1"/>
      <c r="B382" s="11" t="s">
        <v>837</v>
      </c>
      <c r="C382" s="76"/>
      <c r="D382" s="76"/>
      <c r="E382" s="1"/>
      <c r="F382" s="1"/>
    </row>
    <row r="383" spans="1:7">
      <c r="A383" s="1"/>
      <c r="B383" s="11" t="s">
        <v>838</v>
      </c>
      <c r="C383" s="76"/>
      <c r="D383" s="76"/>
      <c r="E383" s="1"/>
      <c r="F383" s="1"/>
    </row>
    <row r="384" spans="1:7">
      <c r="A384" s="1"/>
      <c r="B384" s="11" t="s">
        <v>839</v>
      </c>
      <c r="C384" s="76"/>
      <c r="D384" s="76"/>
      <c r="E384" s="1"/>
      <c r="F384" s="1"/>
    </row>
    <row r="385" spans="1:7">
      <c r="A385" s="1"/>
      <c r="B385" s="11" t="s">
        <v>840</v>
      </c>
      <c r="C385" s="76"/>
      <c r="D385" s="76"/>
      <c r="E385" s="1"/>
      <c r="F385" s="1"/>
    </row>
    <row r="386" spans="1:7">
      <c r="A386" s="1"/>
      <c r="B386" s="11" t="s">
        <v>841</v>
      </c>
      <c r="C386" s="76"/>
      <c r="D386" s="76"/>
      <c r="E386" s="1"/>
      <c r="F386" s="1"/>
    </row>
    <row r="387" spans="1:7">
      <c r="A387" s="1"/>
      <c r="B387" s="11" t="s">
        <v>842</v>
      </c>
      <c r="C387" s="76"/>
      <c r="D387" s="76"/>
      <c r="E387" s="1"/>
      <c r="F387" s="1"/>
    </row>
    <row r="388" spans="1:7">
      <c r="A388" s="1"/>
      <c r="B388" s="11" t="s">
        <v>843</v>
      </c>
      <c r="C388" s="76"/>
      <c r="D388" s="76"/>
      <c r="E388" s="1"/>
      <c r="F388" s="1"/>
      <c r="G388" s="76">
        <v>2700</v>
      </c>
    </row>
    <row r="389" spans="1:7">
      <c r="A389" s="1"/>
      <c r="B389" s="11" t="s">
        <v>844</v>
      </c>
      <c r="C389" s="76"/>
      <c r="D389" s="76"/>
      <c r="E389" s="1"/>
      <c r="F389" s="1"/>
      <c r="G389" s="76">
        <v>6500</v>
      </c>
    </row>
    <row r="390" spans="1:7">
      <c r="A390" s="1"/>
      <c r="B390" s="174" t="s">
        <v>845</v>
      </c>
      <c r="C390" s="76"/>
      <c r="D390" s="76"/>
      <c r="E390" s="1"/>
      <c r="F390" s="1"/>
      <c r="G390" s="76">
        <v>2700</v>
      </c>
    </row>
    <row r="391" spans="1:7">
      <c r="A391" s="1"/>
      <c r="B391" s="174" t="s">
        <v>846</v>
      </c>
      <c r="C391" s="76"/>
      <c r="D391" s="76"/>
      <c r="E391" s="1"/>
      <c r="F391" s="1"/>
    </row>
    <row r="392" spans="1:7">
      <c r="A392" s="1"/>
      <c r="B392" s="174" t="s">
        <v>847</v>
      </c>
      <c r="C392" s="76"/>
      <c r="D392" s="76"/>
      <c r="E392" s="1"/>
      <c r="F392" s="1"/>
    </row>
    <row r="393" spans="1:7">
      <c r="A393" s="1"/>
      <c r="B393" s="174" t="s">
        <v>848</v>
      </c>
      <c r="C393" s="76"/>
      <c r="D393" s="76"/>
      <c r="E393" s="1"/>
      <c r="F393" s="1"/>
    </row>
    <row r="394" spans="1:7">
      <c r="A394" s="154"/>
      <c r="B394" s="172" t="s">
        <v>926</v>
      </c>
      <c r="C394" s="76"/>
      <c r="D394" s="76">
        <v>4500</v>
      </c>
      <c r="E394" s="68"/>
      <c r="F394" s="68"/>
    </row>
    <row r="395" spans="1:7">
      <c r="A395" s="154"/>
      <c r="B395" s="172" t="s">
        <v>784</v>
      </c>
      <c r="C395" s="76"/>
      <c r="D395" s="76"/>
      <c r="E395" s="68"/>
      <c r="F395" s="68"/>
    </row>
    <row r="396" spans="1:7">
      <c r="A396" s="154"/>
      <c r="B396" s="163" t="s">
        <v>785</v>
      </c>
      <c r="C396" s="76"/>
      <c r="D396" s="76"/>
    </row>
    <row r="397" spans="1:7">
      <c r="A397" s="154"/>
      <c r="B397" s="11" t="s">
        <v>786</v>
      </c>
      <c r="C397" s="76"/>
      <c r="D397" s="76"/>
    </row>
    <row r="398" spans="1:7">
      <c r="A398" s="154"/>
      <c r="B398" s="163" t="s">
        <v>825</v>
      </c>
      <c r="C398" s="76"/>
      <c r="D398" s="76"/>
      <c r="G398" s="76">
        <v>2000</v>
      </c>
    </row>
    <row r="399" spans="1:7">
      <c r="A399" s="154"/>
      <c r="B399" s="163" t="s">
        <v>1050</v>
      </c>
      <c r="C399" s="76"/>
      <c r="D399" s="76"/>
      <c r="G399" s="76">
        <v>2000</v>
      </c>
    </row>
    <row r="400" spans="1:7">
      <c r="A400" s="154"/>
      <c r="B400" s="163" t="s">
        <v>1051</v>
      </c>
      <c r="C400" s="76"/>
      <c r="D400" s="76"/>
      <c r="G400" s="76">
        <v>2000</v>
      </c>
    </row>
    <row r="401" spans="1:7">
      <c r="A401" s="154"/>
      <c r="B401" s="11" t="s">
        <v>927</v>
      </c>
      <c r="C401" s="76"/>
      <c r="D401" s="76"/>
      <c r="E401" s="1"/>
      <c r="F401" s="1"/>
      <c r="G401" s="76">
        <v>2500</v>
      </c>
    </row>
    <row r="402" spans="1:7">
      <c r="C402" s="76"/>
      <c r="D402" s="76"/>
      <c r="E402" s="1"/>
      <c r="F402" s="1"/>
    </row>
    <row r="403" spans="1:7" s="43" customFormat="1">
      <c r="A403" s="3"/>
      <c r="B403" s="153" t="s">
        <v>558</v>
      </c>
      <c r="E403" s="62"/>
      <c r="F403" s="62"/>
    </row>
    <row r="404" spans="1:7" s="43" customFormat="1">
      <c r="A404" s="3"/>
      <c r="B404" s="163" t="s">
        <v>887</v>
      </c>
      <c r="C404" s="202">
        <v>5500</v>
      </c>
      <c r="E404" s="62"/>
      <c r="F404" s="62"/>
    </row>
    <row r="405" spans="1:7" s="43" customFormat="1">
      <c r="A405" s="3"/>
      <c r="B405" s="163" t="s">
        <v>787</v>
      </c>
      <c r="C405" s="204">
        <v>6000</v>
      </c>
      <c r="D405" s="202">
        <v>6000</v>
      </c>
      <c r="E405" s="62"/>
      <c r="F405" s="62"/>
    </row>
    <row r="406" spans="1:7" s="43" customFormat="1">
      <c r="A406" s="3"/>
      <c r="B406" s="163" t="s">
        <v>829</v>
      </c>
      <c r="E406" s="62"/>
      <c r="F406" s="62"/>
      <c r="G406" s="202">
        <v>3500</v>
      </c>
    </row>
    <row r="407" spans="1:7" s="43" customFormat="1">
      <c r="A407" s="3"/>
      <c r="B407" s="163" t="s">
        <v>886</v>
      </c>
      <c r="C407" s="76">
        <v>2500</v>
      </c>
      <c r="E407" s="62"/>
      <c r="F407" s="62"/>
    </row>
    <row r="408" spans="1:7" s="43" customFormat="1">
      <c r="A408" s="3"/>
      <c r="B408" s="11" t="s">
        <v>927</v>
      </c>
      <c r="C408" s="76"/>
      <c r="D408" s="202">
        <v>2500</v>
      </c>
      <c r="E408" s="62"/>
      <c r="F408" s="62"/>
    </row>
    <row r="409" spans="1:7" s="43" customFormat="1">
      <c r="A409" s="3"/>
      <c r="B409" s="153" t="s">
        <v>685</v>
      </c>
      <c r="C409" s="76"/>
      <c r="E409" s="62"/>
      <c r="F409" s="62"/>
    </row>
    <row r="410" spans="1:7" s="43" customFormat="1">
      <c r="A410" s="3"/>
      <c r="B410" s="169" t="s">
        <v>1053</v>
      </c>
      <c r="C410" s="76">
        <v>1100</v>
      </c>
      <c r="D410" s="202">
        <v>1100</v>
      </c>
      <c r="E410" s="62"/>
      <c r="F410" s="62"/>
      <c r="G410" s="202">
        <v>1100</v>
      </c>
    </row>
    <row r="411" spans="1:7" s="43" customFormat="1">
      <c r="A411" s="3"/>
      <c r="B411" s="169" t="s">
        <v>1054</v>
      </c>
      <c r="C411" s="76">
        <v>1100</v>
      </c>
      <c r="D411" s="202">
        <v>1100</v>
      </c>
      <c r="E411" s="62"/>
      <c r="F411" s="62"/>
      <c r="G411" s="202">
        <v>1100</v>
      </c>
    </row>
    <row r="412" spans="1:7" s="43" customFormat="1">
      <c r="A412" s="3"/>
      <c r="B412" s="169" t="s">
        <v>1055</v>
      </c>
      <c r="C412" s="76">
        <v>1100</v>
      </c>
      <c r="D412" s="202">
        <v>1100</v>
      </c>
      <c r="E412" s="62"/>
      <c r="F412" s="62"/>
      <c r="G412" s="202">
        <v>1100</v>
      </c>
    </row>
    <row r="413" spans="1:7" s="43" customFormat="1">
      <c r="A413" s="3"/>
      <c r="B413" s="169" t="s">
        <v>1056</v>
      </c>
      <c r="C413" s="76">
        <v>1100</v>
      </c>
      <c r="D413" s="202">
        <v>1100</v>
      </c>
      <c r="E413" s="62"/>
      <c r="F413" s="62"/>
      <c r="G413" s="202">
        <v>1100</v>
      </c>
    </row>
    <row r="414" spans="1:7">
      <c r="B414" s="169" t="s">
        <v>1057</v>
      </c>
      <c r="C414" s="76">
        <v>1100</v>
      </c>
      <c r="D414" s="202">
        <v>1100</v>
      </c>
      <c r="G414" s="202">
        <v>1100</v>
      </c>
    </row>
    <row r="415" spans="1:7">
      <c r="B415" s="169" t="s">
        <v>1063</v>
      </c>
      <c r="C415" s="76">
        <v>1100</v>
      </c>
      <c r="D415" s="202">
        <v>1100</v>
      </c>
      <c r="G415" s="76">
        <v>1400</v>
      </c>
    </row>
    <row r="416" spans="1:7">
      <c r="B416" s="169" t="s">
        <v>1064</v>
      </c>
      <c r="C416" s="76">
        <v>1100</v>
      </c>
      <c r="D416" s="202">
        <v>1100</v>
      </c>
      <c r="G416" s="76">
        <v>1100</v>
      </c>
    </row>
    <row r="417" spans="2:7">
      <c r="B417" s="172" t="s">
        <v>1065</v>
      </c>
      <c r="C417" s="76">
        <v>1100</v>
      </c>
      <c r="D417" s="202">
        <v>1100</v>
      </c>
      <c r="G417" s="76">
        <v>1100</v>
      </c>
    </row>
    <row r="418" spans="2:7">
      <c r="B418" s="169" t="s">
        <v>1066</v>
      </c>
      <c r="C418" s="76">
        <v>1400</v>
      </c>
      <c r="D418" s="76"/>
      <c r="G418" s="76">
        <v>1400</v>
      </c>
    </row>
    <row r="419" spans="2:7">
      <c r="B419" s="169" t="s">
        <v>888</v>
      </c>
      <c r="C419" s="76">
        <v>1100</v>
      </c>
      <c r="D419" s="76"/>
    </row>
    <row r="420" spans="2:7">
      <c r="B420" s="172" t="s">
        <v>686</v>
      </c>
      <c r="C420" s="76"/>
      <c r="D420" s="76"/>
    </row>
    <row r="421" spans="2:7">
      <c r="B421" s="172" t="s">
        <v>686</v>
      </c>
      <c r="C421" s="76"/>
      <c r="D421" s="76"/>
    </row>
    <row r="422" spans="2:7">
      <c r="B422" s="172" t="s">
        <v>802</v>
      </c>
      <c r="C422" s="76"/>
      <c r="D422" s="76"/>
    </row>
    <row r="423" spans="2:7">
      <c r="B423" s="172" t="s">
        <v>756</v>
      </c>
      <c r="C423" s="76"/>
      <c r="D423" s="76"/>
    </row>
    <row r="424" spans="2:7">
      <c r="B424" s="11"/>
      <c r="C424" s="76"/>
      <c r="D424" s="76"/>
    </row>
    <row r="425" spans="2:7">
      <c r="B425" s="153" t="s">
        <v>687</v>
      </c>
      <c r="C425" s="76"/>
      <c r="D425" s="76"/>
    </row>
    <row r="426" spans="2:7">
      <c r="B426" s="11" t="s">
        <v>1052</v>
      </c>
      <c r="C426" s="76">
        <v>1400</v>
      </c>
      <c r="D426" s="76"/>
      <c r="E426" s="1"/>
      <c r="F426" s="1"/>
      <c r="G426" s="76">
        <v>1400</v>
      </c>
    </row>
    <row r="427" spans="2:7">
      <c r="B427" s="172" t="s">
        <v>1058</v>
      </c>
      <c r="C427" s="76">
        <v>1400</v>
      </c>
      <c r="D427" s="76"/>
      <c r="E427" s="1"/>
      <c r="F427" s="1"/>
      <c r="G427" s="76">
        <v>1400</v>
      </c>
    </row>
    <row r="428" spans="2:7">
      <c r="B428" s="172" t="s">
        <v>1059</v>
      </c>
      <c r="C428" s="76">
        <v>1400</v>
      </c>
      <c r="D428" s="76"/>
      <c r="E428" s="1"/>
      <c r="F428" s="1"/>
      <c r="G428" s="76">
        <v>1400</v>
      </c>
    </row>
    <row r="429" spans="2:7">
      <c r="B429" s="172" t="s">
        <v>1060</v>
      </c>
      <c r="C429" s="76">
        <v>1400</v>
      </c>
      <c r="D429" s="76"/>
      <c r="E429" s="1"/>
      <c r="F429" s="1"/>
      <c r="G429" s="76">
        <v>1400</v>
      </c>
    </row>
    <row r="430" spans="2:7">
      <c r="B430" s="172" t="s">
        <v>1061</v>
      </c>
      <c r="C430" s="76">
        <v>1400</v>
      </c>
      <c r="D430" s="76"/>
      <c r="E430" s="1"/>
      <c r="F430" s="1"/>
      <c r="G430" s="76">
        <v>1400</v>
      </c>
    </row>
    <row r="431" spans="2:7">
      <c r="B431" s="172" t="s">
        <v>1062</v>
      </c>
      <c r="C431" s="76">
        <v>1400</v>
      </c>
      <c r="D431" s="76"/>
      <c r="E431" s="1"/>
      <c r="F431" s="1"/>
      <c r="G431" s="76">
        <v>1400</v>
      </c>
    </row>
    <row r="432" spans="2:7">
      <c r="B432" s="172" t="s">
        <v>1067</v>
      </c>
      <c r="C432" s="76">
        <v>1400</v>
      </c>
      <c r="D432" s="76"/>
      <c r="E432" s="1"/>
      <c r="F432" s="1"/>
      <c r="G432" s="76">
        <v>1400</v>
      </c>
    </row>
    <row r="433" spans="2:7">
      <c r="B433" s="172" t="s">
        <v>1068</v>
      </c>
      <c r="C433" s="76">
        <v>1400</v>
      </c>
      <c r="D433" s="76"/>
      <c r="E433" s="1"/>
      <c r="F433" s="1"/>
      <c r="G433" s="76">
        <v>1400</v>
      </c>
    </row>
    <row r="434" spans="2:7">
      <c r="B434" s="11" t="s">
        <v>1069</v>
      </c>
      <c r="C434" s="76">
        <v>1400</v>
      </c>
      <c r="D434" s="76">
        <v>1400</v>
      </c>
      <c r="E434" s="1"/>
      <c r="F434" s="1"/>
      <c r="G434" s="76">
        <v>1400</v>
      </c>
    </row>
    <row r="435" spans="2:7">
      <c r="B435" s="11" t="s">
        <v>1070</v>
      </c>
      <c r="C435" s="76">
        <v>1400</v>
      </c>
      <c r="D435" s="76">
        <v>1400</v>
      </c>
      <c r="E435" s="1"/>
      <c r="F435" s="1"/>
      <c r="G435" s="76">
        <v>1400</v>
      </c>
    </row>
    <row r="436" spans="2:7">
      <c r="B436" s="11" t="s">
        <v>1071</v>
      </c>
      <c r="C436" s="76">
        <v>1400</v>
      </c>
      <c r="D436" s="76">
        <v>1400</v>
      </c>
      <c r="G436" s="76">
        <v>1400</v>
      </c>
    </row>
    <row r="437" spans="2:7">
      <c r="B437" s="11" t="s">
        <v>1072</v>
      </c>
      <c r="C437" s="76">
        <v>1400</v>
      </c>
      <c r="D437" s="76">
        <v>1400</v>
      </c>
      <c r="G437" s="76">
        <v>1400</v>
      </c>
    </row>
    <row r="438" spans="2:7">
      <c r="B438" s="172" t="s">
        <v>1073</v>
      </c>
      <c r="C438" s="76">
        <v>1400</v>
      </c>
      <c r="D438" s="76">
        <v>1400</v>
      </c>
      <c r="G438" s="76">
        <v>1400</v>
      </c>
    </row>
    <row r="439" spans="2:7">
      <c r="B439" s="172" t="s">
        <v>889</v>
      </c>
      <c r="C439" s="76">
        <v>1400</v>
      </c>
      <c r="D439" s="76"/>
    </row>
    <row r="440" spans="2:7">
      <c r="B440" s="172" t="s">
        <v>928</v>
      </c>
      <c r="C440" s="76"/>
      <c r="D440" s="76">
        <v>1400</v>
      </c>
    </row>
    <row r="441" spans="2:7">
      <c r="B441" s="153" t="s">
        <v>788</v>
      </c>
      <c r="C441" s="76"/>
      <c r="D441" s="76"/>
    </row>
    <row r="442" spans="2:7">
      <c r="B442" s="172" t="s">
        <v>789</v>
      </c>
      <c r="C442" s="76"/>
      <c r="D442" s="76"/>
    </row>
    <row r="443" spans="2:7">
      <c r="B443" s="172" t="s">
        <v>826</v>
      </c>
      <c r="C443" s="76"/>
      <c r="D443" s="76"/>
    </row>
    <row r="444" spans="2:7">
      <c r="B444" s="172" t="s">
        <v>827</v>
      </c>
      <c r="C444" s="76"/>
      <c r="D444" s="76"/>
    </row>
    <row r="445" spans="2:7">
      <c r="B445" s="172" t="s">
        <v>850</v>
      </c>
      <c r="C445" s="76"/>
      <c r="D445" s="76"/>
    </row>
    <row r="446" spans="2:7">
      <c r="B446" s="11" t="s">
        <v>849</v>
      </c>
      <c r="C446" s="76"/>
      <c r="D446" s="76"/>
      <c r="E446" s="1"/>
      <c r="F446" s="1"/>
    </row>
    <row r="447" spans="2:7">
      <c r="B447" s="153" t="s">
        <v>559</v>
      </c>
      <c r="C447" s="76"/>
      <c r="D447" s="76"/>
    </row>
    <row r="448" spans="2:7">
      <c r="B448" s="172"/>
      <c r="C448" s="76"/>
      <c r="D448" s="76"/>
    </row>
    <row r="449" spans="2:7">
      <c r="B449" s="172" t="s">
        <v>830</v>
      </c>
      <c r="C449" s="76"/>
      <c r="D449" s="76"/>
    </row>
    <row r="450" spans="2:7">
      <c r="B450" s="172" t="s">
        <v>831</v>
      </c>
      <c r="C450" s="76"/>
      <c r="D450" s="76"/>
    </row>
    <row r="451" spans="2:7">
      <c r="B451" s="172" t="s">
        <v>833</v>
      </c>
      <c r="C451" s="76"/>
      <c r="D451" s="76"/>
    </row>
    <row r="452" spans="2:7">
      <c r="B452" s="172" t="s">
        <v>834</v>
      </c>
      <c r="C452" s="76"/>
      <c r="D452" s="76"/>
    </row>
    <row r="453" spans="2:7">
      <c r="B453" s="172" t="s">
        <v>832</v>
      </c>
      <c r="C453" s="76"/>
      <c r="D453" s="76"/>
    </row>
    <row r="454" spans="2:7">
      <c r="B454" s="161" t="s">
        <v>828</v>
      </c>
      <c r="C454" s="76"/>
      <c r="D454" s="76"/>
    </row>
    <row r="455" spans="2:7">
      <c r="B455" s="1" t="s">
        <v>828</v>
      </c>
      <c r="C455" s="76"/>
      <c r="D455" s="76"/>
    </row>
    <row r="456" spans="2:7">
      <c r="B456" s="1" t="s">
        <v>790</v>
      </c>
      <c r="C456" s="76"/>
      <c r="D456" s="76"/>
    </row>
    <row r="457" spans="2:7">
      <c r="B457" s="1" t="s">
        <v>929</v>
      </c>
      <c r="C457" s="76"/>
      <c r="D457" s="76">
        <v>3500</v>
      </c>
    </row>
    <row r="458" spans="2:7">
      <c r="B458" s="11"/>
      <c r="C458" s="76"/>
      <c r="D458" s="76"/>
    </row>
    <row r="459" spans="2:7">
      <c r="B459" s="153" t="s">
        <v>560</v>
      </c>
      <c r="C459" s="76"/>
      <c r="D459" s="76"/>
    </row>
    <row r="460" spans="2:7">
      <c r="C460" s="76"/>
      <c r="D460" s="76"/>
    </row>
    <row r="461" spans="2:7">
      <c r="B461" s="174" t="s">
        <v>791</v>
      </c>
      <c r="C461" s="76"/>
      <c r="D461" s="76"/>
    </row>
    <row r="462" spans="2:7">
      <c r="B462" s="174" t="s">
        <v>792</v>
      </c>
      <c r="C462" s="76"/>
      <c r="D462" s="76"/>
    </row>
    <row r="463" spans="2:7">
      <c r="B463" s="174" t="s">
        <v>805</v>
      </c>
      <c r="C463" s="76"/>
      <c r="D463" s="76"/>
      <c r="G463" s="76">
        <v>21000</v>
      </c>
    </row>
    <row r="464" spans="2:7">
      <c r="B464" s="174" t="s">
        <v>1082</v>
      </c>
      <c r="C464" s="76"/>
      <c r="D464" s="76"/>
      <c r="G464" s="76">
        <v>21000</v>
      </c>
    </row>
    <row r="465" spans="1:7">
      <c r="B465" s="174" t="s">
        <v>793</v>
      </c>
      <c r="C465" s="76"/>
      <c r="D465" s="76"/>
    </row>
    <row r="466" spans="1:7">
      <c r="B466" s="174" t="s">
        <v>804</v>
      </c>
      <c r="C466" s="76"/>
      <c r="D466" s="76"/>
      <c r="G466" s="76">
        <v>5600</v>
      </c>
    </row>
    <row r="467" spans="1:7">
      <c r="B467" s="174" t="s">
        <v>940</v>
      </c>
      <c r="C467" s="76"/>
      <c r="D467" s="76">
        <v>5500</v>
      </c>
      <c r="G467" s="76">
        <v>5500</v>
      </c>
    </row>
    <row r="468" spans="1:7">
      <c r="B468" s="174" t="s">
        <v>939</v>
      </c>
      <c r="C468" s="76"/>
      <c r="D468" s="76">
        <v>5500</v>
      </c>
      <c r="G468" s="76">
        <v>5500</v>
      </c>
    </row>
    <row r="469" spans="1:7">
      <c r="B469" s="174" t="s">
        <v>941</v>
      </c>
      <c r="C469" s="76"/>
      <c r="D469" s="76"/>
      <c r="G469" s="76">
        <v>5500</v>
      </c>
    </row>
    <row r="470" spans="1:7">
      <c r="B470" s="174" t="s">
        <v>931</v>
      </c>
      <c r="C470" s="76"/>
      <c r="D470" s="76">
        <v>3000</v>
      </c>
    </row>
    <row r="471" spans="1:7">
      <c r="B471" s="174" t="s">
        <v>932</v>
      </c>
      <c r="C471" s="76"/>
      <c r="D471" s="76">
        <v>3000</v>
      </c>
    </row>
    <row r="472" spans="1:7">
      <c r="B472" s="174" t="s">
        <v>930</v>
      </c>
      <c r="C472" s="76"/>
      <c r="D472" s="76">
        <v>3000</v>
      </c>
    </row>
    <row r="473" spans="1:7">
      <c r="B473" s="153" t="s">
        <v>561</v>
      </c>
      <c r="C473" s="76"/>
      <c r="D473" s="76"/>
    </row>
    <row r="474" spans="1:7">
      <c r="B474" s="172" t="s">
        <v>795</v>
      </c>
      <c r="C474" s="76">
        <v>5400</v>
      </c>
      <c r="D474" s="76">
        <v>3250</v>
      </c>
      <c r="G474" s="76">
        <v>3250</v>
      </c>
    </row>
    <row r="475" spans="1:7">
      <c r="B475" s="172" t="s">
        <v>755</v>
      </c>
      <c r="C475" s="76">
        <v>3250</v>
      </c>
      <c r="D475" s="76">
        <v>5400</v>
      </c>
    </row>
    <row r="476" spans="1:7">
      <c r="B476" s="161" t="s">
        <v>637</v>
      </c>
      <c r="C476" s="76">
        <v>5400</v>
      </c>
      <c r="D476" s="76">
        <v>5400</v>
      </c>
    </row>
    <row r="477" spans="1:7">
      <c r="B477" s="161" t="s">
        <v>763</v>
      </c>
      <c r="C477" s="76">
        <v>2600</v>
      </c>
      <c r="D477" s="76"/>
    </row>
    <row r="478" spans="1:7">
      <c r="A478" s="1"/>
      <c r="B478" s="1" t="s">
        <v>753</v>
      </c>
      <c r="C478" s="76"/>
      <c r="D478" s="76">
        <v>1000</v>
      </c>
      <c r="E478" s="1"/>
      <c r="F478" s="1"/>
    </row>
    <row r="479" spans="1:7">
      <c r="A479" s="1"/>
      <c r="B479" s="1" t="s">
        <v>1081</v>
      </c>
      <c r="C479" s="76"/>
      <c r="D479" s="76"/>
      <c r="E479" s="1"/>
      <c r="F479" s="1"/>
      <c r="G479" s="76">
        <v>2500</v>
      </c>
    </row>
    <row r="480" spans="1:7">
      <c r="A480" s="1"/>
      <c r="B480" s="1" t="s">
        <v>1080</v>
      </c>
      <c r="C480" s="76"/>
      <c r="D480" s="76"/>
      <c r="E480" s="1"/>
      <c r="F480" s="1"/>
      <c r="G480" s="76">
        <v>534</v>
      </c>
    </row>
    <row r="481" spans="1:7">
      <c r="A481" s="1"/>
      <c r="B481" s="1" t="s">
        <v>890</v>
      </c>
      <c r="C481" s="76">
        <v>11000</v>
      </c>
      <c r="D481" s="76">
        <v>2800</v>
      </c>
      <c r="E481" s="1"/>
      <c r="F481" s="1"/>
    </row>
    <row r="482" spans="1:7">
      <c r="A482" s="1"/>
      <c r="C482" s="76"/>
      <c r="D482" s="76"/>
      <c r="E482" s="1"/>
      <c r="F482" s="1"/>
    </row>
    <row r="483" spans="1:7">
      <c r="A483" s="1"/>
      <c r="B483" s="1" t="s">
        <v>1074</v>
      </c>
      <c r="C483" s="76">
        <v>4800</v>
      </c>
      <c r="D483" s="76"/>
      <c r="E483" s="1"/>
      <c r="F483" s="1"/>
      <c r="G483" s="76">
        <v>7200</v>
      </c>
    </row>
    <row r="484" spans="1:7">
      <c r="B484" s="172"/>
      <c r="C484" s="76"/>
      <c r="D484" s="76"/>
    </row>
    <row r="485" spans="1:7">
      <c r="B485" s="153" t="s">
        <v>684</v>
      </c>
      <c r="C485" s="76"/>
      <c r="D485" s="76"/>
    </row>
    <row r="486" spans="1:7">
      <c r="B486" s="172" t="s">
        <v>563</v>
      </c>
      <c r="C486" s="76">
        <v>20000</v>
      </c>
      <c r="D486" s="76">
        <v>20000</v>
      </c>
      <c r="G486" s="76">
        <v>20000</v>
      </c>
    </row>
    <row r="487" spans="1:7">
      <c r="B487" s="11" t="s">
        <v>945</v>
      </c>
      <c r="C487" s="76"/>
      <c r="D487" s="76">
        <v>3750</v>
      </c>
    </row>
    <row r="488" spans="1:7">
      <c r="B488" s="153" t="s">
        <v>562</v>
      </c>
      <c r="C488" s="76"/>
      <c r="D488" s="76"/>
    </row>
    <row r="489" spans="1:7">
      <c r="B489" s="161" t="s">
        <v>946</v>
      </c>
      <c r="C489" s="76"/>
      <c r="D489" s="76">
        <v>20000</v>
      </c>
    </row>
    <row r="490" spans="1:7">
      <c r="B490" s="161" t="s">
        <v>947</v>
      </c>
      <c r="C490" s="76"/>
      <c r="D490" s="76">
        <v>11000</v>
      </c>
    </row>
    <row r="491" spans="1:7">
      <c r="B491" s="161" t="s">
        <v>948</v>
      </c>
      <c r="C491" s="76"/>
      <c r="D491" s="76">
        <v>17701</v>
      </c>
    </row>
    <row r="492" spans="1:7">
      <c r="B492" s="161" t="s">
        <v>949</v>
      </c>
      <c r="C492" s="76"/>
      <c r="D492" s="76">
        <v>8995</v>
      </c>
    </row>
    <row r="493" spans="1:7">
      <c r="B493" s="161" t="s">
        <v>950</v>
      </c>
      <c r="C493" s="76"/>
      <c r="D493" s="76">
        <v>4563</v>
      </c>
    </row>
    <row r="494" spans="1:7">
      <c r="B494" s="161" t="s">
        <v>951</v>
      </c>
      <c r="C494" s="76"/>
      <c r="D494" s="76">
        <v>39800</v>
      </c>
    </row>
    <row r="495" spans="1:7">
      <c r="B495" s="161" t="s">
        <v>952</v>
      </c>
      <c r="C495" s="76"/>
      <c r="D495" s="76">
        <v>5798</v>
      </c>
    </row>
    <row r="496" spans="1:7">
      <c r="B496" s="161" t="s">
        <v>953</v>
      </c>
      <c r="C496" s="76"/>
      <c r="D496" s="76">
        <v>3900</v>
      </c>
    </row>
    <row r="497" spans="1:7">
      <c r="B497" s="161" t="s">
        <v>954</v>
      </c>
      <c r="C497" s="76"/>
      <c r="D497" s="76">
        <v>3220</v>
      </c>
    </row>
    <row r="498" spans="1:7">
      <c r="A498" s="23"/>
      <c r="B498" s="1" t="s">
        <v>883</v>
      </c>
      <c r="C498" s="76">
        <v>6400</v>
      </c>
      <c r="D498" s="76"/>
    </row>
    <row r="499" spans="1:7">
      <c r="A499" s="23"/>
      <c r="B499" s="1" t="s">
        <v>736</v>
      </c>
      <c r="C499" s="76"/>
      <c r="D499" s="76">
        <v>5600</v>
      </c>
    </row>
    <row r="500" spans="1:7">
      <c r="A500" s="23"/>
      <c r="B500" s="1" t="s">
        <v>737</v>
      </c>
      <c r="C500" s="76">
        <v>800</v>
      </c>
      <c r="D500" s="76">
        <v>800</v>
      </c>
    </row>
    <row r="501" spans="1:7">
      <c r="A501" s="23"/>
      <c r="B501" s="1" t="s">
        <v>740</v>
      </c>
      <c r="C501" s="76">
        <v>1390</v>
      </c>
      <c r="D501" s="76"/>
    </row>
    <row r="502" spans="1:7">
      <c r="A502" s="23"/>
      <c r="B502" s="1" t="s">
        <v>935</v>
      </c>
      <c r="C502" s="76"/>
      <c r="D502" s="76">
        <v>3495</v>
      </c>
    </row>
    <row r="503" spans="1:7">
      <c r="A503" s="23"/>
      <c r="B503" s="1" t="s">
        <v>742</v>
      </c>
      <c r="C503" s="76">
        <v>895</v>
      </c>
      <c r="D503" s="76"/>
    </row>
    <row r="504" spans="1:7">
      <c r="A504" s="23"/>
      <c r="B504" s="1" t="s">
        <v>1078</v>
      </c>
      <c r="C504" s="76">
        <v>350</v>
      </c>
      <c r="D504" s="76"/>
      <c r="G504" s="76">
        <v>3350</v>
      </c>
    </row>
    <row r="505" spans="1:7">
      <c r="A505" s="23"/>
      <c r="B505" s="1" t="s">
        <v>739</v>
      </c>
      <c r="C505" s="76">
        <v>1998</v>
      </c>
      <c r="D505" s="76"/>
    </row>
    <row r="506" spans="1:7">
      <c r="B506" s="1" t="s">
        <v>730</v>
      </c>
      <c r="C506" s="76"/>
      <c r="D506" s="76">
        <v>4500</v>
      </c>
    </row>
    <row r="507" spans="1:7">
      <c r="B507" s="1" t="s">
        <v>1083</v>
      </c>
      <c r="C507" s="76">
        <v>398</v>
      </c>
      <c r="G507" s="76">
        <v>3998</v>
      </c>
    </row>
    <row r="508" spans="1:7">
      <c r="B508" s="1" t="s">
        <v>936</v>
      </c>
      <c r="C508" s="76">
        <v>1250</v>
      </c>
      <c r="D508" s="76">
        <v>1000</v>
      </c>
    </row>
    <row r="509" spans="1:7">
      <c r="A509" s="23"/>
      <c r="B509" s="1" t="s">
        <v>748</v>
      </c>
      <c r="C509" s="76"/>
      <c r="D509" s="76"/>
    </row>
    <row r="510" spans="1:7">
      <c r="A510" s="23"/>
      <c r="B510" s="1" t="s">
        <v>955</v>
      </c>
      <c r="C510" s="76"/>
      <c r="D510" s="76">
        <v>12000</v>
      </c>
    </row>
    <row r="511" spans="1:7">
      <c r="A511" s="23"/>
      <c r="B511" s="1" t="s">
        <v>1077</v>
      </c>
      <c r="C511" s="76"/>
      <c r="D511" s="76"/>
      <c r="G511" s="76">
        <v>8000</v>
      </c>
    </row>
    <row r="512" spans="1:7">
      <c r="A512" s="23"/>
      <c r="B512" s="1" t="s">
        <v>733</v>
      </c>
      <c r="C512" s="76">
        <v>500</v>
      </c>
      <c r="D512" s="76"/>
    </row>
    <row r="513" spans="1:7">
      <c r="A513" s="23"/>
      <c r="B513" s="1" t="s">
        <v>799</v>
      </c>
      <c r="C513" s="76">
        <v>1980</v>
      </c>
      <c r="D513" s="76"/>
    </row>
    <row r="514" spans="1:7">
      <c r="A514" s="1"/>
      <c r="B514" s="1" t="s">
        <v>882</v>
      </c>
      <c r="C514" s="76">
        <v>1499</v>
      </c>
      <c r="D514" s="76"/>
    </row>
    <row r="515" spans="1:7">
      <c r="A515" s="1"/>
      <c r="B515" s="1" t="s">
        <v>769</v>
      </c>
      <c r="C515" s="76">
        <v>600</v>
      </c>
      <c r="D515" s="76"/>
      <c r="E515" s="1"/>
      <c r="F515" s="1"/>
    </row>
    <row r="516" spans="1:7">
      <c r="A516" s="1"/>
      <c r="B516" s="1" t="s">
        <v>797</v>
      </c>
      <c r="C516" s="76">
        <v>10000</v>
      </c>
      <c r="D516" s="76">
        <v>10000</v>
      </c>
      <c r="E516" s="1"/>
      <c r="F516" s="1"/>
      <c r="G516" s="76">
        <v>10000</v>
      </c>
    </row>
    <row r="517" spans="1:7">
      <c r="A517" s="1"/>
      <c r="B517" s="1" t="s">
        <v>880</v>
      </c>
      <c r="C517" s="76">
        <v>7500</v>
      </c>
      <c r="D517" s="76"/>
      <c r="E517" s="1"/>
      <c r="F517" s="1"/>
    </row>
    <row r="518" spans="1:7">
      <c r="A518" s="1"/>
      <c r="B518" s="171" t="s">
        <v>881</v>
      </c>
      <c r="C518" s="76">
        <v>3500</v>
      </c>
      <c r="D518" s="76"/>
    </row>
    <row r="519" spans="1:7">
      <c r="A519" s="1"/>
      <c r="B519" s="171" t="s">
        <v>934</v>
      </c>
      <c r="C519" s="76">
        <v>1500</v>
      </c>
      <c r="D519" s="76">
        <v>5000</v>
      </c>
    </row>
    <row r="520" spans="1:7">
      <c r="A520" s="1"/>
      <c r="B520" s="171" t="s">
        <v>798</v>
      </c>
      <c r="C520" s="76"/>
      <c r="D520" s="76">
        <v>2000</v>
      </c>
    </row>
    <row r="521" spans="1:7">
      <c r="A521" s="1"/>
      <c r="B521" s="171" t="s">
        <v>1076</v>
      </c>
      <c r="C521" s="76"/>
      <c r="D521" s="76"/>
      <c r="G521" s="76">
        <v>6500</v>
      </c>
    </row>
    <row r="522" spans="1:7">
      <c r="A522" s="1"/>
      <c r="B522" s="171" t="s">
        <v>800</v>
      </c>
      <c r="C522" s="76"/>
      <c r="D522" s="76">
        <v>5000</v>
      </c>
    </row>
    <row r="523" spans="1:7">
      <c r="A523" s="1"/>
      <c r="B523" s="171" t="s">
        <v>1075</v>
      </c>
      <c r="C523" s="76"/>
      <c r="D523" s="76"/>
      <c r="G523" s="76">
        <v>1850</v>
      </c>
    </row>
    <row r="524" spans="1:7">
      <c r="A524" s="1"/>
      <c r="B524" s="171" t="s">
        <v>944</v>
      </c>
      <c r="C524" s="76"/>
      <c r="D524" s="76">
        <v>900</v>
      </c>
    </row>
    <row r="525" spans="1:7">
      <c r="A525" s="1"/>
      <c r="B525" s="171" t="s">
        <v>943</v>
      </c>
      <c r="C525" s="76"/>
      <c r="D525" s="76">
        <v>900</v>
      </c>
    </row>
    <row r="526" spans="1:7">
      <c r="A526" s="1"/>
      <c r="B526" s="171" t="s">
        <v>942</v>
      </c>
      <c r="C526" s="76"/>
      <c r="D526" s="76">
        <v>6500</v>
      </c>
    </row>
    <row r="527" spans="1:7">
      <c r="B527" s="1" t="s">
        <v>879</v>
      </c>
      <c r="C527" s="76">
        <v>4800</v>
      </c>
      <c r="D527" s="76"/>
      <c r="E527" s="1"/>
      <c r="F527" s="1"/>
    </row>
    <row r="528" spans="1:7">
      <c r="B528" s="153" t="s">
        <v>641</v>
      </c>
      <c r="C528" s="76"/>
      <c r="D528" s="76"/>
    </row>
    <row r="529" spans="1:7">
      <c r="B529" s="11"/>
      <c r="C529" s="76"/>
      <c r="D529" s="76"/>
    </row>
    <row r="530" spans="1:7">
      <c r="C530" s="76">
        <f>SUM(C358:C529)</f>
        <v>169558</v>
      </c>
      <c r="D530" s="76">
        <f>SUM(D358:D529)</f>
        <v>296772</v>
      </c>
      <c r="E530" s="60" t="s">
        <v>346</v>
      </c>
      <c r="F530" s="60"/>
      <c r="G530" s="76">
        <f>SUM(G357:G529)</f>
        <v>225432</v>
      </c>
    </row>
    <row r="531" spans="1:7">
      <c r="C531" s="76"/>
      <c r="D531" s="76"/>
      <c r="E531" s="60"/>
      <c r="F531" s="60"/>
    </row>
    <row r="532" spans="1:7">
      <c r="C532" s="76"/>
      <c r="D532" s="76"/>
      <c r="E532" s="60"/>
      <c r="F532" s="60"/>
    </row>
    <row r="533" spans="1:7" ht="38.25">
      <c r="A533" s="23" t="s">
        <v>109</v>
      </c>
      <c r="B533" s="11" t="s">
        <v>0</v>
      </c>
      <c r="C533" s="85" t="str">
        <f>C1</f>
        <v>Fiscal Yr                      2024-25</v>
      </c>
      <c r="D533" s="173" t="str">
        <f>D1</f>
        <v>Fiscal Yr                      2025-26</v>
      </c>
      <c r="E533" s="87" t="str">
        <f t="shared" ref="E533:F533" si="39">E1</f>
        <v>Current FY               Actual @ Jan'26</v>
      </c>
      <c r="F533" s="87" t="str">
        <f t="shared" si="39"/>
        <v>Current FY               Actual % Expended @ 7mo of Year</v>
      </c>
      <c r="G533" s="183" t="str">
        <f>G1</f>
        <v>Fiscal Yr                      2026-27</v>
      </c>
    </row>
    <row r="534" spans="1:7">
      <c r="A534" s="23">
        <v>5420.03</v>
      </c>
      <c r="B534" s="1" t="s">
        <v>73</v>
      </c>
      <c r="C534" s="76">
        <f>C553</f>
        <v>108468</v>
      </c>
      <c r="D534" s="76">
        <f>D553</f>
        <v>114218</v>
      </c>
      <c r="F534" s="146" t="e">
        <f>E534/#REF!</f>
        <v>#REF!</v>
      </c>
    </row>
    <row r="535" spans="1:7">
      <c r="A535" s="23"/>
      <c r="C535" s="76"/>
      <c r="D535" s="76"/>
    </row>
    <row r="536" spans="1:7">
      <c r="A536" s="23"/>
      <c r="B536" s="1" t="s">
        <v>835</v>
      </c>
      <c r="C536" s="76">
        <v>3600</v>
      </c>
      <c r="D536" s="76">
        <v>3600</v>
      </c>
      <c r="G536" s="76">
        <v>3600</v>
      </c>
    </row>
    <row r="537" spans="1:7">
      <c r="A537" s="23"/>
      <c r="B537" s="37" t="s">
        <v>933</v>
      </c>
      <c r="C537" s="76">
        <v>7200</v>
      </c>
      <c r="D537" s="76">
        <v>7200</v>
      </c>
      <c r="G537" s="76">
        <v>7200</v>
      </c>
    </row>
    <row r="538" spans="1:7">
      <c r="A538" s="23"/>
      <c r="B538" s="37" t="s">
        <v>794</v>
      </c>
      <c r="C538" s="76">
        <v>15600</v>
      </c>
      <c r="D538" s="76">
        <v>29940</v>
      </c>
      <c r="G538" s="76">
        <v>29940</v>
      </c>
    </row>
    <row r="539" spans="1:7">
      <c r="A539" s="23"/>
      <c r="B539" s="37" t="s">
        <v>757</v>
      </c>
      <c r="C539" s="76">
        <v>29940</v>
      </c>
      <c r="D539" s="76">
        <v>15600</v>
      </c>
      <c r="G539" s="76">
        <v>15600</v>
      </c>
    </row>
    <row r="540" spans="1:7">
      <c r="A540" s="23"/>
      <c r="B540" s="1" t="s">
        <v>1088</v>
      </c>
      <c r="C540" s="76">
        <v>0</v>
      </c>
      <c r="D540" s="76"/>
      <c r="G540" s="76">
        <v>16800</v>
      </c>
    </row>
    <row r="541" spans="1:7">
      <c r="A541" s="23"/>
      <c r="B541" s="37" t="s">
        <v>1087</v>
      </c>
      <c r="C541" s="76">
        <v>13728</v>
      </c>
      <c r="D541" s="76">
        <v>13728</v>
      </c>
      <c r="G541" s="76">
        <v>13728</v>
      </c>
    </row>
    <row r="542" spans="1:7">
      <c r="A542" s="23"/>
      <c r="B542" s="1" t="s">
        <v>688</v>
      </c>
      <c r="C542" s="76">
        <v>18500</v>
      </c>
      <c r="D542" s="76">
        <v>18500</v>
      </c>
      <c r="G542" s="76">
        <v>18500</v>
      </c>
    </row>
    <row r="543" spans="1:7">
      <c r="A543" s="23"/>
      <c r="B543" s="1" t="s">
        <v>689</v>
      </c>
      <c r="C543" s="76">
        <v>9000</v>
      </c>
      <c r="D543" s="76">
        <v>9000</v>
      </c>
      <c r="G543" s="76">
        <v>9000</v>
      </c>
    </row>
    <row r="544" spans="1:7">
      <c r="A544" s="23"/>
      <c r="B544" s="1" t="s">
        <v>690</v>
      </c>
      <c r="C544" s="76">
        <v>2400</v>
      </c>
      <c r="D544" s="76">
        <v>2400</v>
      </c>
      <c r="G544" s="76">
        <v>2400</v>
      </c>
    </row>
    <row r="545" spans="1:8" ht="25.5">
      <c r="A545" s="23"/>
      <c r="B545" s="37" t="s">
        <v>691</v>
      </c>
      <c r="C545" s="76">
        <v>1000</v>
      </c>
      <c r="D545" s="76">
        <v>1000</v>
      </c>
      <c r="G545" s="76">
        <v>1000</v>
      </c>
    </row>
    <row r="546" spans="1:8">
      <c r="A546" s="23"/>
      <c r="B546" s="1" t="s">
        <v>696</v>
      </c>
      <c r="C546" s="76">
        <v>4200</v>
      </c>
      <c r="D546" s="76">
        <v>4200</v>
      </c>
      <c r="G546" s="76">
        <v>0</v>
      </c>
      <c r="H546" s="1">
        <v>5030.05</v>
      </c>
    </row>
    <row r="547" spans="1:8">
      <c r="A547" s="23"/>
      <c r="B547" s="1" t="s">
        <v>697</v>
      </c>
      <c r="C547" s="76">
        <v>750</v>
      </c>
      <c r="D547" s="76">
        <v>750</v>
      </c>
      <c r="G547" s="76">
        <v>750</v>
      </c>
    </row>
    <row r="548" spans="1:8">
      <c r="B548" s="1" t="s">
        <v>823</v>
      </c>
      <c r="C548" s="76">
        <v>0</v>
      </c>
      <c r="D548" s="76"/>
      <c r="E548" s="64"/>
      <c r="F548" s="64"/>
    </row>
    <row r="549" spans="1:8" ht="25.5">
      <c r="B549" s="37" t="s">
        <v>698</v>
      </c>
      <c r="C549" s="76">
        <v>6000</v>
      </c>
      <c r="D549" s="76">
        <v>6500</v>
      </c>
      <c r="E549" s="64"/>
      <c r="F549" s="64"/>
      <c r="G549" s="76">
        <v>6500</v>
      </c>
    </row>
    <row r="550" spans="1:8">
      <c r="B550" s="1" t="s">
        <v>1089</v>
      </c>
      <c r="C550" s="76">
        <v>0</v>
      </c>
      <c r="D550" s="76"/>
      <c r="E550" s="64"/>
      <c r="F550" s="64"/>
      <c r="G550" s="76">
        <v>2160</v>
      </c>
    </row>
    <row r="551" spans="1:8">
      <c r="A551" s="23"/>
      <c r="B551" s="1" t="s">
        <v>796</v>
      </c>
      <c r="C551" s="76">
        <v>150</v>
      </c>
      <c r="D551" s="76">
        <v>1800</v>
      </c>
      <c r="G551" s="76">
        <v>1500</v>
      </c>
    </row>
    <row r="552" spans="1:8">
      <c r="C552" s="76"/>
      <c r="D552" s="76"/>
      <c r="E552" s="64"/>
      <c r="F552" s="64"/>
    </row>
    <row r="553" spans="1:8" ht="12" customHeight="1">
      <c r="C553" s="76">
        <f>SUM(C537:C552)</f>
        <v>108468</v>
      </c>
      <c r="D553" s="76">
        <f>SUM(D536:D551)</f>
        <v>114218</v>
      </c>
      <c r="E553" s="60" t="s">
        <v>346</v>
      </c>
      <c r="F553" s="60"/>
      <c r="G553" s="76">
        <f>SUM(G536:G552)</f>
        <v>128678</v>
      </c>
    </row>
    <row r="554" spans="1:8">
      <c r="A554" s="1"/>
      <c r="C554" s="57"/>
      <c r="D554" s="78"/>
      <c r="E554" s="64"/>
      <c r="F554" s="64"/>
      <c r="G554" s="78"/>
    </row>
    <row r="555" spans="1:8">
      <c r="A555" s="1"/>
      <c r="C555" s="57"/>
      <c r="D555" s="78"/>
      <c r="E555" s="64"/>
      <c r="F555" s="64"/>
      <c r="G555" s="78"/>
    </row>
    <row r="556" spans="1:8">
      <c r="A556" s="1"/>
      <c r="C556" s="57"/>
      <c r="D556" s="78"/>
      <c r="E556" s="64"/>
      <c r="F556" s="64"/>
      <c r="G556" s="78"/>
    </row>
    <row r="557" spans="1:8" ht="38.25">
      <c r="A557" s="23" t="s">
        <v>109</v>
      </c>
      <c r="B557" s="11" t="s">
        <v>0</v>
      </c>
      <c r="C557" s="85" t="str">
        <f>C1</f>
        <v>Fiscal Yr                      2024-25</v>
      </c>
      <c r="D557" s="173" t="str">
        <f>D1</f>
        <v>Fiscal Yr                      2025-26</v>
      </c>
      <c r="E557" s="87" t="str">
        <f t="shared" ref="E557:F557" si="40">E1</f>
        <v>Current FY               Actual @ Jan'26</v>
      </c>
      <c r="F557" s="87" t="str">
        <f t="shared" si="40"/>
        <v>Current FY               Actual % Expended @ 7mo of Year</v>
      </c>
      <c r="G557" s="183" t="str">
        <f>G1</f>
        <v>Fiscal Yr                      2026-27</v>
      </c>
    </row>
    <row r="558" spans="1:8">
      <c r="A558" s="23">
        <v>5430.03</v>
      </c>
      <c r="B558" s="1" t="s">
        <v>74</v>
      </c>
      <c r="C558" s="76">
        <f>C567</f>
        <v>265036</v>
      </c>
      <c r="D558" s="76">
        <f>D567</f>
        <v>315200</v>
      </c>
      <c r="F558" s="146" t="e">
        <f>E558/#REF!</f>
        <v>#REF!</v>
      </c>
      <c r="G558" s="76">
        <f>G567</f>
        <v>330500</v>
      </c>
    </row>
    <row r="559" spans="1:8">
      <c r="A559" s="23"/>
      <c r="C559" s="76"/>
      <c r="D559" s="76"/>
    </row>
    <row r="560" spans="1:8">
      <c r="A560" s="23"/>
      <c r="B560" s="1" t="s">
        <v>413</v>
      </c>
      <c r="C560" s="76">
        <v>12000</v>
      </c>
      <c r="D560" s="76">
        <v>16000</v>
      </c>
      <c r="G560" s="76">
        <v>12000</v>
      </c>
    </row>
    <row r="561" spans="1:7">
      <c r="A561" s="23"/>
      <c r="B561" s="1" t="s">
        <v>414</v>
      </c>
      <c r="C561" s="76">
        <v>145000</v>
      </c>
      <c r="D561" s="76">
        <v>180000</v>
      </c>
      <c r="G561" s="76">
        <v>202000</v>
      </c>
    </row>
    <row r="562" spans="1:7">
      <c r="A562" s="23"/>
      <c r="B562" s="1" t="s">
        <v>415</v>
      </c>
      <c r="C562" s="76">
        <v>101017</v>
      </c>
      <c r="D562" s="76">
        <v>108000</v>
      </c>
      <c r="G562" s="76">
        <v>105000</v>
      </c>
    </row>
    <row r="563" spans="1:7">
      <c r="A563" s="23"/>
      <c r="B563" s="1" t="s">
        <v>416</v>
      </c>
      <c r="C563" s="76">
        <v>5825</v>
      </c>
      <c r="D563" s="76">
        <v>10000</v>
      </c>
      <c r="G563" s="76">
        <v>10000</v>
      </c>
    </row>
    <row r="564" spans="1:7">
      <c r="A564" s="23"/>
      <c r="B564" s="1" t="s">
        <v>417</v>
      </c>
      <c r="C564" s="76">
        <v>1194</v>
      </c>
      <c r="D564" s="76">
        <v>1200</v>
      </c>
      <c r="G564" s="76">
        <v>1500</v>
      </c>
    </row>
    <row r="565" spans="1:7">
      <c r="A565" s="23"/>
      <c r="B565" s="1" t="s">
        <v>418</v>
      </c>
      <c r="C565" s="76"/>
      <c r="D565" s="76"/>
    </row>
    <row r="566" spans="1:7">
      <c r="A566" s="23"/>
      <c r="C566" s="76"/>
      <c r="D566" s="76"/>
      <c r="E566" s="67"/>
      <c r="F566" s="67"/>
    </row>
    <row r="567" spans="1:7">
      <c r="C567" s="76">
        <f>SUM(C560:C566)</f>
        <v>265036</v>
      </c>
      <c r="D567" s="76">
        <f>SUM(D560:D566)</f>
        <v>315200</v>
      </c>
      <c r="E567" s="60" t="s">
        <v>346</v>
      </c>
      <c r="F567" s="60"/>
      <c r="G567" s="76">
        <f>SUM(G560:G566)</f>
        <v>330500</v>
      </c>
    </row>
    <row r="568" spans="1:7">
      <c r="C568" s="55"/>
      <c r="D568" s="76"/>
      <c r="E568" s="60"/>
      <c r="F568" s="60"/>
    </row>
    <row r="569" spans="1:7">
      <c r="C569" s="55"/>
      <c r="D569" s="76"/>
      <c r="E569" s="64"/>
      <c r="F569" s="64"/>
    </row>
    <row r="570" spans="1:7">
      <c r="C570" s="57"/>
      <c r="D570" s="78"/>
      <c r="G570" s="78"/>
    </row>
    <row r="571" spans="1:7" ht="38.25">
      <c r="A571" s="23" t="s">
        <v>109</v>
      </c>
      <c r="B571" s="11" t="s">
        <v>0</v>
      </c>
      <c r="C571" s="85" t="str">
        <f>C1</f>
        <v>Fiscal Yr                      2024-25</v>
      </c>
      <c r="D571" s="173" t="str">
        <f>D1</f>
        <v>Fiscal Yr                      2025-26</v>
      </c>
      <c r="E571" s="87" t="str">
        <f t="shared" ref="E571:F571" si="41">E1</f>
        <v>Current FY               Actual @ Jan'26</v>
      </c>
      <c r="F571" s="87" t="str">
        <f t="shared" si="41"/>
        <v>Current FY               Actual % Expended @ 7mo of Year</v>
      </c>
      <c r="G571" s="183" t="str">
        <f>G1</f>
        <v>Fiscal Yr                      2026-27</v>
      </c>
    </row>
    <row r="572" spans="1:7">
      <c r="A572" s="23">
        <v>5440.03</v>
      </c>
      <c r="B572" s="1" t="s">
        <v>75</v>
      </c>
      <c r="C572" s="76">
        <f>C584</f>
        <v>1610</v>
      </c>
      <c r="D572" s="76">
        <f>D584</f>
        <v>1841</v>
      </c>
      <c r="F572" s="146" t="e">
        <f>E572/#REF!</f>
        <v>#REF!</v>
      </c>
      <c r="G572" s="76">
        <f>G584</f>
        <v>2000</v>
      </c>
    </row>
    <row r="573" spans="1:7">
      <c r="A573" s="23"/>
      <c r="B573" s="1" t="s">
        <v>350</v>
      </c>
      <c r="C573" s="76"/>
      <c r="D573" s="76"/>
    </row>
    <row r="574" spans="1:7">
      <c r="A574" s="23"/>
      <c r="B574" s="1" t="s">
        <v>419</v>
      </c>
      <c r="C574" s="76">
        <v>245</v>
      </c>
      <c r="D574" s="76">
        <v>450</v>
      </c>
      <c r="G574" s="76">
        <v>600</v>
      </c>
    </row>
    <row r="575" spans="1:7">
      <c r="A575" s="23"/>
      <c r="B575" s="1" t="s">
        <v>699</v>
      </c>
      <c r="C575" s="76">
        <v>65</v>
      </c>
      <c r="D575" s="76">
        <v>120</v>
      </c>
      <c r="G575" s="76">
        <v>65</v>
      </c>
    </row>
    <row r="576" spans="1:7">
      <c r="A576" s="23"/>
      <c r="B576" s="1" t="s">
        <v>599</v>
      </c>
      <c r="C576" s="76">
        <v>75</v>
      </c>
      <c r="D576" s="76">
        <v>150</v>
      </c>
      <c r="G576" s="76">
        <v>120</v>
      </c>
    </row>
    <row r="577" spans="1:7">
      <c r="A577" s="23"/>
      <c r="B577" s="1" t="s">
        <v>468</v>
      </c>
      <c r="C577" s="76">
        <v>75</v>
      </c>
      <c r="D577" s="76">
        <v>150</v>
      </c>
      <c r="G577" s="76">
        <v>150</v>
      </c>
    </row>
    <row r="578" spans="1:7">
      <c r="A578" s="23"/>
      <c r="B578" s="1" t="s">
        <v>420</v>
      </c>
      <c r="C578" s="76">
        <v>500</v>
      </c>
      <c r="D578" s="76">
        <v>430</v>
      </c>
      <c r="G578" s="76">
        <v>430</v>
      </c>
    </row>
    <row r="579" spans="1:7">
      <c r="A579" s="23"/>
      <c r="B579" s="1" t="s">
        <v>421</v>
      </c>
      <c r="C579" s="76">
        <v>150</v>
      </c>
      <c r="D579" s="76">
        <v>135</v>
      </c>
      <c r="G579" s="76">
        <v>135</v>
      </c>
    </row>
    <row r="580" spans="1:7">
      <c r="A580" s="23"/>
      <c r="B580" s="1" t="s">
        <v>422</v>
      </c>
      <c r="C580" s="76">
        <v>500</v>
      </c>
      <c r="D580" s="76"/>
      <c r="G580" s="76">
        <v>500</v>
      </c>
    </row>
    <row r="581" spans="1:7">
      <c r="A581" s="23"/>
      <c r="B581" s="1" t="s">
        <v>451</v>
      </c>
      <c r="C581" s="76"/>
      <c r="D581" s="76">
        <v>100</v>
      </c>
    </row>
    <row r="582" spans="1:7">
      <c r="A582" s="23"/>
      <c r="B582" s="150" t="s">
        <v>914</v>
      </c>
      <c r="C582" s="76"/>
      <c r="D582" s="76">
        <v>150</v>
      </c>
    </row>
    <row r="583" spans="1:7">
      <c r="A583" s="23"/>
      <c r="B583" s="150" t="s">
        <v>915</v>
      </c>
      <c r="C583" s="76"/>
      <c r="D583" s="76">
        <v>156</v>
      </c>
    </row>
    <row r="584" spans="1:7">
      <c r="C584" s="76">
        <f>SUM(C574:C583)</f>
        <v>1610</v>
      </c>
      <c r="D584" s="76">
        <f>SUM(D574:D583)</f>
        <v>1841</v>
      </c>
      <c r="E584" s="60" t="s">
        <v>346</v>
      </c>
      <c r="F584" s="60"/>
      <c r="G584" s="76">
        <f>SUM(G574:G583)</f>
        <v>2000</v>
      </c>
    </row>
    <row r="585" spans="1:7">
      <c r="C585" s="55"/>
      <c r="D585" s="76"/>
      <c r="E585" s="60"/>
      <c r="F585" s="60"/>
    </row>
    <row r="586" spans="1:7">
      <c r="C586" s="55"/>
      <c r="D586" s="76"/>
      <c r="E586" s="60"/>
      <c r="F586" s="60"/>
    </row>
    <row r="587" spans="1:7">
      <c r="C587" s="55"/>
      <c r="D587" s="78"/>
      <c r="E587" s="60"/>
      <c r="F587" s="60"/>
      <c r="G587" s="78"/>
    </row>
    <row r="588" spans="1:7" ht="38.25">
      <c r="A588" s="23" t="s">
        <v>109</v>
      </c>
      <c r="B588" s="11" t="s">
        <v>0</v>
      </c>
      <c r="C588" s="85" t="str">
        <f>C1</f>
        <v>Fiscal Yr                      2024-25</v>
      </c>
      <c r="D588" s="173" t="str">
        <f>D1</f>
        <v>Fiscal Yr                      2025-26</v>
      </c>
      <c r="E588" s="87" t="str">
        <f t="shared" ref="E588:F588" si="42">E1</f>
        <v>Current FY               Actual @ Jan'26</v>
      </c>
      <c r="F588" s="87" t="str">
        <f t="shared" si="42"/>
        <v>Current FY               Actual % Expended @ 7mo of Year</v>
      </c>
      <c r="G588" s="183" t="str">
        <f>G1</f>
        <v>Fiscal Yr                      2026-27</v>
      </c>
    </row>
    <row r="589" spans="1:7">
      <c r="A589" s="23">
        <v>5460.03</v>
      </c>
      <c r="B589" s="1" t="s">
        <v>79</v>
      </c>
      <c r="C589" s="76">
        <f>C596</f>
        <v>12750</v>
      </c>
      <c r="D589" s="76">
        <f>D596</f>
        <v>13250</v>
      </c>
      <c r="F589" s="146" t="e">
        <f>E589/#REF!</f>
        <v>#REF!</v>
      </c>
      <c r="G589" s="76">
        <f>G596</f>
        <v>18500</v>
      </c>
    </row>
    <row r="590" spans="1:7">
      <c r="A590" s="23"/>
      <c r="C590" s="76"/>
      <c r="D590" s="76"/>
      <c r="F590" s="146"/>
    </row>
    <row r="591" spans="1:7">
      <c r="A591" s="23"/>
      <c r="B591" s="1" t="s">
        <v>1096</v>
      </c>
      <c r="C591" s="76"/>
      <c r="D591" s="76"/>
      <c r="G591" s="76">
        <v>1800</v>
      </c>
    </row>
    <row r="592" spans="1:7">
      <c r="A592" s="23"/>
      <c r="B592" s="1" t="s">
        <v>489</v>
      </c>
      <c r="C592" s="76">
        <v>750</v>
      </c>
      <c r="D592" s="76">
        <v>750</v>
      </c>
      <c r="G592" s="76">
        <v>200</v>
      </c>
    </row>
    <row r="593" spans="1:7">
      <c r="A593" s="23"/>
      <c r="B593" s="1" t="s">
        <v>424</v>
      </c>
      <c r="C593" s="76">
        <v>2500</v>
      </c>
      <c r="D593" s="76">
        <v>2500</v>
      </c>
      <c r="G593" s="76">
        <v>2500</v>
      </c>
    </row>
    <row r="594" spans="1:7">
      <c r="A594" s="23"/>
      <c r="B594" s="1" t="s">
        <v>452</v>
      </c>
      <c r="C594" s="76"/>
      <c r="D594" s="76">
        <v>0</v>
      </c>
    </row>
    <row r="595" spans="1:7">
      <c r="B595" s="1" t="s">
        <v>516</v>
      </c>
      <c r="C595" s="76">
        <v>9500</v>
      </c>
      <c r="D595" s="76">
        <v>10000</v>
      </c>
      <c r="G595" s="76">
        <v>14000</v>
      </c>
    </row>
    <row r="596" spans="1:7">
      <c r="C596" s="76">
        <f>SUM(C591:C595)</f>
        <v>12750</v>
      </c>
      <c r="D596" s="76">
        <f>SUM(D592:D595)</f>
        <v>13250</v>
      </c>
      <c r="E596" s="60" t="s">
        <v>346</v>
      </c>
      <c r="F596" s="60"/>
      <c r="G596" s="76">
        <f>SUM(G590:G595)</f>
        <v>18500</v>
      </c>
    </row>
    <row r="597" spans="1:7">
      <c r="C597" s="55"/>
      <c r="D597" s="78"/>
      <c r="E597" s="64"/>
      <c r="F597" s="64"/>
      <c r="G597" s="78"/>
    </row>
    <row r="598" spans="1:7">
      <c r="C598" s="55"/>
      <c r="D598" s="76"/>
    </row>
    <row r="599" spans="1:7" ht="38.25">
      <c r="A599" s="23" t="s">
        <v>109</v>
      </c>
      <c r="B599" s="11" t="s">
        <v>0</v>
      </c>
      <c r="C599" s="85" t="str">
        <f>C1</f>
        <v>Fiscal Yr                      2024-25</v>
      </c>
      <c r="D599" s="173" t="str">
        <f>D1</f>
        <v>Fiscal Yr                      2025-26</v>
      </c>
      <c r="E599" s="87" t="str">
        <f t="shared" ref="E599:F599" si="43">E1</f>
        <v>Current FY               Actual @ Jan'26</v>
      </c>
      <c r="F599" s="87" t="str">
        <f t="shared" si="43"/>
        <v>Current FY               Actual % Expended @ 7mo of Year</v>
      </c>
      <c r="G599" s="183" t="str">
        <f>G1</f>
        <v>Fiscal Yr                      2026-27</v>
      </c>
    </row>
    <row r="600" spans="1:7">
      <c r="A600" s="23">
        <v>5610.03</v>
      </c>
      <c r="B600" s="1" t="s">
        <v>80</v>
      </c>
      <c r="C600" s="76">
        <f>C608</f>
        <v>30450</v>
      </c>
      <c r="D600" s="76">
        <f>D608</f>
        <v>43750</v>
      </c>
      <c r="F600" s="146" t="e">
        <f>E600/#REF!</f>
        <v>#REF!</v>
      </c>
    </row>
    <row r="601" spans="1:7">
      <c r="A601" s="23"/>
      <c r="C601" s="76"/>
      <c r="D601" s="76"/>
    </row>
    <row r="602" spans="1:7">
      <c r="A602" s="23"/>
      <c r="B602" s="1" t="s">
        <v>904</v>
      </c>
      <c r="C602" s="76">
        <v>14700</v>
      </c>
      <c r="D602" s="76">
        <v>21000</v>
      </c>
      <c r="G602" s="76">
        <v>21000</v>
      </c>
    </row>
    <row r="603" spans="1:7">
      <c r="A603" s="23"/>
      <c r="B603" s="1" t="s">
        <v>905</v>
      </c>
      <c r="C603" s="76">
        <v>4900</v>
      </c>
      <c r="D603" s="76">
        <v>7000</v>
      </c>
      <c r="G603" s="76">
        <v>7000</v>
      </c>
    </row>
    <row r="604" spans="1:7">
      <c r="A604" s="23"/>
      <c r="B604" s="1" t="s">
        <v>906</v>
      </c>
      <c r="C604" s="76">
        <v>0</v>
      </c>
      <c r="D604" s="76">
        <v>750</v>
      </c>
      <c r="G604" s="76">
        <v>750</v>
      </c>
    </row>
    <row r="605" spans="1:7">
      <c r="B605" s="1" t="s">
        <v>907</v>
      </c>
      <c r="C605" s="76">
        <v>5250</v>
      </c>
      <c r="D605" s="76">
        <v>15000</v>
      </c>
      <c r="G605" s="76">
        <v>15000</v>
      </c>
    </row>
    <row r="606" spans="1:7">
      <c r="B606" s="1" t="s">
        <v>984</v>
      </c>
      <c r="C606" s="76">
        <v>5600</v>
      </c>
      <c r="D606" s="76">
        <v>0</v>
      </c>
    </row>
    <row r="607" spans="1:7">
      <c r="C607" s="76"/>
      <c r="D607" s="76"/>
    </row>
    <row r="608" spans="1:7">
      <c r="C608" s="76">
        <f>SUM(C602:C607)</f>
        <v>30450</v>
      </c>
      <c r="D608" s="76">
        <f>SUM(D602:D607)</f>
        <v>43750</v>
      </c>
      <c r="E608" s="60" t="s">
        <v>346</v>
      </c>
      <c r="F608" s="60"/>
      <c r="G608" s="76">
        <f>SUM(G601:G606)</f>
        <v>43750</v>
      </c>
    </row>
    <row r="609" spans="1:7">
      <c r="C609" s="55"/>
      <c r="D609" s="76"/>
      <c r="E609" s="60"/>
      <c r="F609" s="60"/>
    </row>
    <row r="610" spans="1:7">
      <c r="C610" s="55"/>
      <c r="D610" s="76"/>
      <c r="E610" s="60"/>
      <c r="F610" s="60"/>
    </row>
    <row r="611" spans="1:7" ht="38.25">
      <c r="A611" s="23" t="s">
        <v>109</v>
      </c>
      <c r="B611" s="11" t="s">
        <v>0</v>
      </c>
      <c r="C611" s="85" t="str">
        <f>C1</f>
        <v>Fiscal Yr                      2024-25</v>
      </c>
      <c r="D611" s="173" t="str">
        <f>D1</f>
        <v>Fiscal Yr                      2025-26</v>
      </c>
      <c r="E611" s="87" t="str">
        <f t="shared" ref="E611:F611" si="44">E1</f>
        <v>Current FY               Actual @ Jan'26</v>
      </c>
      <c r="F611" s="87" t="str">
        <f t="shared" si="44"/>
        <v>Current FY               Actual % Expended @ 7mo of Year</v>
      </c>
      <c r="G611" s="183" t="str">
        <f>G1</f>
        <v>Fiscal Yr                      2026-27</v>
      </c>
    </row>
    <row r="612" spans="1:7">
      <c r="A612" s="23">
        <v>5620.03</v>
      </c>
      <c r="B612" s="1" t="s">
        <v>110</v>
      </c>
      <c r="C612" s="76">
        <f>C625</f>
        <v>177100</v>
      </c>
      <c r="D612" s="76">
        <f>D625</f>
        <v>210322</v>
      </c>
      <c r="E612" s="70"/>
      <c r="F612" s="146" t="e">
        <f>E612/#REF!</f>
        <v>#REF!</v>
      </c>
      <c r="G612" s="76">
        <f>G625</f>
        <v>178747</v>
      </c>
    </row>
    <row r="613" spans="1:7">
      <c r="C613" s="76"/>
      <c r="D613" s="76"/>
    </row>
    <row r="614" spans="1:7">
      <c r="B614" s="1" t="s">
        <v>851</v>
      </c>
      <c r="C614" s="76"/>
      <c r="D614" s="76"/>
    </row>
    <row r="615" spans="1:7">
      <c r="B615" s="1" t="s">
        <v>565</v>
      </c>
      <c r="C615" s="76">
        <v>1500</v>
      </c>
      <c r="D615" s="76">
        <v>1500</v>
      </c>
      <c r="G615" s="76">
        <v>1500</v>
      </c>
    </row>
    <row r="616" spans="1:7">
      <c r="B616" s="1" t="s">
        <v>600</v>
      </c>
      <c r="C616" s="76">
        <v>2500</v>
      </c>
      <c r="D616" s="76">
        <v>2500</v>
      </c>
      <c r="G616" s="76">
        <v>2500</v>
      </c>
    </row>
    <row r="617" spans="1:7">
      <c r="B617" s="37" t="s">
        <v>692</v>
      </c>
      <c r="C617" s="76">
        <v>40000</v>
      </c>
      <c r="D617" s="76">
        <v>45000</v>
      </c>
      <c r="G617" s="76">
        <v>45000</v>
      </c>
    </row>
    <row r="618" spans="1:7">
      <c r="B618" s="37" t="s">
        <v>777</v>
      </c>
      <c r="C618" s="76">
        <v>35000</v>
      </c>
      <c r="D618" s="76">
        <v>35000</v>
      </c>
      <c r="G618" s="76">
        <v>40000</v>
      </c>
    </row>
    <row r="619" spans="1:7">
      <c r="B619" s="37" t="s">
        <v>751</v>
      </c>
      <c r="C619" s="76">
        <v>25000</v>
      </c>
      <c r="D619" s="76">
        <v>30000</v>
      </c>
      <c r="G619" s="76">
        <v>30000</v>
      </c>
    </row>
    <row r="620" spans="1:7" ht="25.5">
      <c r="B620" s="37" t="s">
        <v>721</v>
      </c>
      <c r="C620" s="76">
        <v>23100</v>
      </c>
      <c r="D620" s="76">
        <v>39822</v>
      </c>
      <c r="G620" s="76">
        <v>43247</v>
      </c>
    </row>
    <row r="621" spans="1:7">
      <c r="B621" s="37" t="s">
        <v>908</v>
      </c>
      <c r="C621" s="76"/>
      <c r="D621" s="76">
        <v>6500</v>
      </c>
      <c r="G621" s="76">
        <v>6500</v>
      </c>
    </row>
    <row r="622" spans="1:7">
      <c r="B622" s="1" t="s">
        <v>964</v>
      </c>
      <c r="C622" s="76">
        <v>50000</v>
      </c>
      <c r="D622" s="76">
        <v>50000</v>
      </c>
      <c r="G622" s="76">
        <v>10000</v>
      </c>
    </row>
    <row r="623" spans="1:7">
      <c r="B623" s="1" t="s">
        <v>852</v>
      </c>
      <c r="C623" s="76">
        <v>0</v>
      </c>
      <c r="D623" s="76"/>
    </row>
    <row r="624" spans="1:7">
      <c r="C624" s="76"/>
      <c r="D624" s="76"/>
    </row>
    <row r="625" spans="1:7">
      <c r="C625" s="76">
        <f>SUM(C615:C624)</f>
        <v>177100</v>
      </c>
      <c r="D625" s="76">
        <f>SUM(D615:D622)</f>
        <v>210322</v>
      </c>
      <c r="E625" s="60" t="s">
        <v>346</v>
      </c>
      <c r="F625" s="60"/>
      <c r="G625" s="76">
        <f>SUM(G615:G623)</f>
        <v>178747</v>
      </c>
    </row>
    <row r="626" spans="1:7">
      <c r="C626" s="55"/>
      <c r="D626" s="76"/>
      <c r="E626" s="64"/>
      <c r="F626" s="64"/>
    </row>
    <row r="627" spans="1:7">
      <c r="C627" s="55"/>
      <c r="D627" s="76"/>
      <c r="E627" s="64"/>
      <c r="F627" s="64"/>
    </row>
    <row r="628" spans="1:7" ht="38.25">
      <c r="A628" s="23" t="s">
        <v>109</v>
      </c>
      <c r="B628" s="11" t="s">
        <v>0</v>
      </c>
      <c r="C628" s="85" t="str">
        <f>C1</f>
        <v>Fiscal Yr                      2024-25</v>
      </c>
      <c r="D628" s="173" t="str">
        <f>D1</f>
        <v>Fiscal Yr                      2025-26</v>
      </c>
      <c r="E628" s="87" t="str">
        <f t="shared" ref="E628:F628" si="45">E1</f>
        <v>Current FY               Actual @ Jan'26</v>
      </c>
      <c r="F628" s="87" t="str">
        <f t="shared" si="45"/>
        <v>Current FY               Actual % Expended @ 7mo of Year</v>
      </c>
      <c r="G628" s="183" t="str">
        <f>G1</f>
        <v>Fiscal Yr                      2026-27</v>
      </c>
    </row>
    <row r="629" spans="1:7">
      <c r="A629" s="23">
        <v>5630.03</v>
      </c>
      <c r="B629" s="1" t="s">
        <v>83</v>
      </c>
      <c r="C629" s="76">
        <f>C634</f>
        <v>15500</v>
      </c>
      <c r="D629" s="76">
        <f>D634</f>
        <v>20500</v>
      </c>
      <c r="F629" s="146" t="e">
        <f>E629/#REF!</f>
        <v>#REF!</v>
      </c>
      <c r="G629" s="76">
        <f>G634</f>
        <v>29000</v>
      </c>
    </row>
    <row r="630" spans="1:7">
      <c r="A630" s="23"/>
      <c r="C630" s="76"/>
      <c r="D630" s="76"/>
    </row>
    <row r="631" spans="1:7">
      <c r="A631" s="23"/>
      <c r="B631" s="1" t="s">
        <v>858</v>
      </c>
      <c r="C631" s="76">
        <v>6500</v>
      </c>
      <c r="D631" s="76">
        <v>6500</v>
      </c>
      <c r="G631" s="76">
        <v>9000</v>
      </c>
    </row>
    <row r="632" spans="1:7">
      <c r="B632" s="1" t="s">
        <v>1097</v>
      </c>
      <c r="C632" s="76">
        <v>6000</v>
      </c>
      <c r="D632" s="76">
        <v>6000</v>
      </c>
      <c r="G632" s="76">
        <v>10000</v>
      </c>
    </row>
    <row r="633" spans="1:7">
      <c r="B633" s="1" t="s">
        <v>909</v>
      </c>
      <c r="C633" s="76">
        <v>3000</v>
      </c>
      <c r="D633" s="76">
        <v>8000</v>
      </c>
      <c r="G633" s="76">
        <v>10000</v>
      </c>
    </row>
    <row r="634" spans="1:7">
      <c r="C634" s="76">
        <f>SUM(C631:C633)</f>
        <v>15500</v>
      </c>
      <c r="D634" s="76">
        <f>SUM(D631:D633)</f>
        <v>20500</v>
      </c>
      <c r="E634" s="60" t="s">
        <v>346</v>
      </c>
      <c r="F634" s="60"/>
      <c r="G634" s="76">
        <f>SUM(G631:G633)</f>
        <v>29000</v>
      </c>
    </row>
    <row r="635" spans="1:7">
      <c r="C635" s="55"/>
      <c r="D635" s="76"/>
      <c r="E635" s="60"/>
      <c r="F635" s="60"/>
    </row>
    <row r="636" spans="1:7" ht="38.25">
      <c r="A636" s="23" t="s">
        <v>109</v>
      </c>
      <c r="B636" s="11" t="s">
        <v>0</v>
      </c>
      <c r="C636" s="85" t="str">
        <f>C1</f>
        <v>Fiscal Yr                      2024-25</v>
      </c>
      <c r="D636" s="173" t="str">
        <f>D1</f>
        <v>Fiscal Yr                      2025-26</v>
      </c>
      <c r="E636" s="87" t="str">
        <f t="shared" ref="E636:F636" si="46">E1</f>
        <v>Current FY               Actual @ Jan'26</v>
      </c>
      <c r="F636" s="87" t="str">
        <f t="shared" si="46"/>
        <v>Current FY               Actual % Expended @ 7mo of Year</v>
      </c>
      <c r="G636" s="183" t="str">
        <f>G1</f>
        <v>Fiscal Yr                      2026-27</v>
      </c>
    </row>
    <row r="637" spans="1:7">
      <c r="A637" s="23">
        <v>5640.03</v>
      </c>
      <c r="B637" s="1" t="s">
        <v>84</v>
      </c>
      <c r="C637" s="76">
        <f>C641</f>
        <v>170000</v>
      </c>
      <c r="D637" s="76">
        <f>D641</f>
        <v>205000</v>
      </c>
      <c r="F637" s="146" t="e">
        <f>E637/#REF!</f>
        <v>#REF!</v>
      </c>
      <c r="G637" s="76">
        <f>G641</f>
        <v>260000</v>
      </c>
    </row>
    <row r="638" spans="1:7">
      <c r="A638" s="23"/>
      <c r="C638" s="76"/>
      <c r="D638" s="76"/>
    </row>
    <row r="639" spans="1:7">
      <c r="B639" s="1" t="s">
        <v>910</v>
      </c>
      <c r="C639" s="76">
        <v>120000</v>
      </c>
      <c r="D639" s="76">
        <v>170000</v>
      </c>
      <c r="G639" s="76">
        <v>220000</v>
      </c>
    </row>
    <row r="640" spans="1:7">
      <c r="B640" s="1" t="s">
        <v>891</v>
      </c>
      <c r="C640" s="76">
        <v>50000</v>
      </c>
      <c r="D640" s="76">
        <v>35000</v>
      </c>
      <c r="E640" s="69"/>
      <c r="F640" s="69"/>
      <c r="G640" s="76">
        <v>40000</v>
      </c>
    </row>
    <row r="641" spans="1:7">
      <c r="C641" s="76">
        <f>SUM(C639:C640)</f>
        <v>170000</v>
      </c>
      <c r="D641" s="76">
        <f>SUM(D639:D640)</f>
        <v>205000</v>
      </c>
      <c r="E641" s="60" t="s">
        <v>346</v>
      </c>
      <c r="F641" s="60"/>
      <c r="G641" s="76">
        <f>SUM(G639:G640)</f>
        <v>260000</v>
      </c>
    </row>
    <row r="642" spans="1:7">
      <c r="C642" s="86"/>
      <c r="D642" s="76"/>
      <c r="E642" s="60"/>
      <c r="F642" s="60"/>
    </row>
    <row r="643" spans="1:7">
      <c r="C643" s="86"/>
      <c r="D643" s="78"/>
      <c r="E643" s="64"/>
      <c r="F643" s="64"/>
      <c r="G643" s="78"/>
    </row>
    <row r="644" spans="1:7" ht="38.25">
      <c r="A644" s="23" t="s">
        <v>109</v>
      </c>
      <c r="B644" s="11" t="s">
        <v>0</v>
      </c>
      <c r="C644" s="85" t="str">
        <f>C1</f>
        <v>Fiscal Yr                      2024-25</v>
      </c>
      <c r="D644" s="173" t="str">
        <f>D1</f>
        <v>Fiscal Yr                      2025-26</v>
      </c>
      <c r="E644" s="87" t="str">
        <f t="shared" ref="E644:F644" si="47">E1</f>
        <v>Current FY               Actual @ Jan'26</v>
      </c>
      <c r="F644" s="87" t="str">
        <f t="shared" si="47"/>
        <v>Current FY               Actual % Expended @ 7mo of Year</v>
      </c>
      <c r="G644" s="183" t="str">
        <f>G1</f>
        <v>Fiscal Yr                      2026-27</v>
      </c>
    </row>
    <row r="645" spans="1:7">
      <c r="A645" s="23">
        <v>5650.03</v>
      </c>
      <c r="B645" s="1" t="s">
        <v>85</v>
      </c>
      <c r="C645" s="76">
        <f>C650</f>
        <v>88000</v>
      </c>
      <c r="D645" s="76">
        <f>D650</f>
        <v>92000</v>
      </c>
      <c r="E645" s="62">
        <v>0</v>
      </c>
      <c r="F645" s="146" t="e">
        <f>E645/#REF!</f>
        <v>#REF!</v>
      </c>
      <c r="G645" s="76">
        <f>G650</f>
        <v>100000</v>
      </c>
    </row>
    <row r="646" spans="1:7">
      <c r="A646" s="23"/>
      <c r="C646" s="76"/>
      <c r="D646" s="76"/>
    </row>
    <row r="647" spans="1:7">
      <c r="A647" s="23"/>
      <c r="B647" s="1" t="s">
        <v>423</v>
      </c>
      <c r="C647" s="76">
        <v>26000</v>
      </c>
      <c r="D647" s="76">
        <v>30000</v>
      </c>
      <c r="G647" s="76">
        <v>45000</v>
      </c>
    </row>
    <row r="648" spans="1:7">
      <c r="B648" s="1" t="s">
        <v>85</v>
      </c>
      <c r="C648" s="76">
        <v>55000</v>
      </c>
      <c r="D648" s="76">
        <v>55000</v>
      </c>
      <c r="E648" s="64"/>
      <c r="F648" s="64"/>
      <c r="G648" s="76">
        <v>55000</v>
      </c>
    </row>
    <row r="649" spans="1:7">
      <c r="B649" s="1" t="s">
        <v>853</v>
      </c>
      <c r="C649" s="76">
        <v>7000</v>
      </c>
      <c r="D649" s="76">
        <v>7000</v>
      </c>
      <c r="E649" s="64"/>
      <c r="F649" s="64"/>
      <c r="G649" s="76">
        <v>0</v>
      </c>
    </row>
    <row r="650" spans="1:7">
      <c r="C650" s="76">
        <f>SUM(C647:C649)</f>
        <v>88000</v>
      </c>
      <c r="D650" s="76">
        <f>SUM(D647:D649)</f>
        <v>92000</v>
      </c>
      <c r="E650" s="60" t="s">
        <v>346</v>
      </c>
      <c r="F650" s="60"/>
      <c r="G650" s="76">
        <f>SUM(G647:G649)</f>
        <v>100000</v>
      </c>
    </row>
    <row r="651" spans="1:7">
      <c r="C651" s="55"/>
      <c r="D651" s="76"/>
      <c r="E651" s="60"/>
      <c r="F651" s="60"/>
    </row>
    <row r="652" spans="1:7" ht="38.25">
      <c r="A652" s="23" t="s">
        <v>109</v>
      </c>
      <c r="B652" s="11" t="s">
        <v>0</v>
      </c>
      <c r="C652" s="85" t="str">
        <f>C1</f>
        <v>Fiscal Yr                      2024-25</v>
      </c>
      <c r="D652" s="173" t="str">
        <f>D1</f>
        <v>Fiscal Yr                      2025-26</v>
      </c>
      <c r="E652" s="87" t="str">
        <f t="shared" ref="E652:F652" si="48">E1</f>
        <v>Current FY               Actual @ Jan'26</v>
      </c>
      <c r="F652" s="87" t="str">
        <f t="shared" si="48"/>
        <v>Current FY               Actual % Expended @ 7mo of Year</v>
      </c>
      <c r="G652" s="183" t="str">
        <f>G1</f>
        <v>Fiscal Yr                      2026-27</v>
      </c>
    </row>
    <row r="653" spans="1:7">
      <c r="A653" s="23">
        <v>5660.03</v>
      </c>
      <c r="B653" s="1" t="s">
        <v>86</v>
      </c>
      <c r="C653" s="76">
        <f>C665</f>
        <v>23327</v>
      </c>
      <c r="D653" s="76">
        <f>D665</f>
        <v>24519</v>
      </c>
      <c r="F653" s="146" t="e">
        <f>E653/#REF!</f>
        <v>#REF!</v>
      </c>
      <c r="G653" s="76">
        <f>G665</f>
        <v>24440</v>
      </c>
    </row>
    <row r="654" spans="1:7">
      <c r="A654" s="23"/>
      <c r="C654" s="76"/>
      <c r="D654" s="76"/>
    </row>
    <row r="655" spans="1:7">
      <c r="A655" s="23"/>
      <c r="B655" s="1" t="s">
        <v>425</v>
      </c>
      <c r="C655" s="76">
        <v>1575</v>
      </c>
      <c r="D655" s="76">
        <v>1564</v>
      </c>
      <c r="G655" s="76">
        <v>1575</v>
      </c>
    </row>
    <row r="656" spans="1:7">
      <c r="A656" s="23"/>
      <c r="C656" s="76"/>
      <c r="D656" s="76"/>
    </row>
    <row r="657" spans="1:7">
      <c r="A657" s="23"/>
      <c r="B657" s="1" t="s">
        <v>580</v>
      </c>
      <c r="C657" s="76">
        <v>2700</v>
      </c>
      <c r="D657" s="76">
        <v>2700</v>
      </c>
      <c r="E657" s="69"/>
      <c r="F657" s="69"/>
      <c r="G657" s="76">
        <v>3200</v>
      </c>
    </row>
    <row r="658" spans="1:7">
      <c r="A658" s="23"/>
      <c r="B658" s="1" t="s">
        <v>454</v>
      </c>
      <c r="C658" s="76">
        <v>360</v>
      </c>
      <c r="D658" s="76">
        <v>590</v>
      </c>
      <c r="G658" s="76">
        <v>500</v>
      </c>
    </row>
    <row r="659" spans="1:7">
      <c r="A659" s="23"/>
      <c r="B659" s="1" t="s">
        <v>453</v>
      </c>
      <c r="C659" s="76">
        <v>1200</v>
      </c>
      <c r="D659" s="76">
        <v>2500</v>
      </c>
      <c r="G659" s="76">
        <v>2000</v>
      </c>
    </row>
    <row r="660" spans="1:7">
      <c r="A660" s="23"/>
      <c r="B660" s="1" t="s">
        <v>412</v>
      </c>
      <c r="C660" s="76">
        <v>500</v>
      </c>
      <c r="D660" s="76">
        <v>165</v>
      </c>
      <c r="G660" s="76">
        <v>165</v>
      </c>
    </row>
    <row r="661" spans="1:7">
      <c r="A661" s="23"/>
      <c r="B661" s="1" t="s">
        <v>477</v>
      </c>
      <c r="C661" s="76">
        <v>2000</v>
      </c>
      <c r="D661" s="76">
        <v>2000</v>
      </c>
      <c r="G661" s="76">
        <v>2000</v>
      </c>
    </row>
    <row r="662" spans="1:7">
      <c r="A662" s="23"/>
      <c r="B662" s="1" t="s">
        <v>895</v>
      </c>
      <c r="C662" s="76">
        <v>14992</v>
      </c>
      <c r="D662" s="76">
        <v>15000</v>
      </c>
      <c r="G662" s="76">
        <v>15000</v>
      </c>
    </row>
    <row r="663" spans="1:7">
      <c r="A663" s="23"/>
    </row>
    <row r="664" spans="1:7" ht="12" customHeight="1">
      <c r="A664" s="23"/>
      <c r="C664" s="76"/>
      <c r="D664" s="76"/>
    </row>
    <row r="665" spans="1:7" ht="12" customHeight="1">
      <c r="C665" s="76">
        <f>SUM(C655:C664)</f>
        <v>23327</v>
      </c>
      <c r="D665" s="76">
        <f>SUM(D655:D662)</f>
        <v>24519</v>
      </c>
      <c r="E665" s="60" t="s">
        <v>346</v>
      </c>
      <c r="F665" s="60"/>
      <c r="G665" s="76">
        <f>SUM(G655:G662)</f>
        <v>24440</v>
      </c>
    </row>
    <row r="666" spans="1:7" ht="12" customHeight="1">
      <c r="C666" s="55"/>
      <c r="D666" s="76"/>
      <c r="E666" s="60"/>
      <c r="F666" s="60"/>
    </row>
    <row r="667" spans="1:7" ht="12" customHeight="1">
      <c r="C667" s="55"/>
      <c r="D667" s="76"/>
      <c r="E667" s="60"/>
      <c r="F667" s="60"/>
    </row>
    <row r="668" spans="1:7" ht="38.25">
      <c r="A668" s="23" t="s">
        <v>109</v>
      </c>
      <c r="B668" s="11" t="s">
        <v>0</v>
      </c>
      <c r="C668" s="85" t="str">
        <f>C1</f>
        <v>Fiscal Yr                      2024-25</v>
      </c>
      <c r="D668" s="173" t="str">
        <f>D1</f>
        <v>Fiscal Yr                      2025-26</v>
      </c>
      <c r="E668" s="87" t="str">
        <f t="shared" ref="E668:F668" si="49">E1</f>
        <v>Current FY               Actual @ Jan'26</v>
      </c>
      <c r="F668" s="87" t="str">
        <f t="shared" si="49"/>
        <v>Current FY               Actual % Expended @ 7mo of Year</v>
      </c>
      <c r="G668" s="183" t="str">
        <f>G1</f>
        <v>Fiscal Yr                      2026-27</v>
      </c>
    </row>
    <row r="669" spans="1:7">
      <c r="A669" s="23">
        <v>5670.03</v>
      </c>
      <c r="B669" s="1" t="s">
        <v>369</v>
      </c>
      <c r="C669" s="76">
        <v>7000</v>
      </c>
      <c r="D669" s="76">
        <v>7000</v>
      </c>
      <c r="F669" s="146" t="e">
        <f>E669/#REF!</f>
        <v>#REF!</v>
      </c>
      <c r="G669" s="76">
        <v>9500</v>
      </c>
    </row>
    <row r="670" spans="1:7">
      <c r="A670" s="23"/>
      <c r="C670" s="76"/>
      <c r="D670" s="76"/>
    </row>
    <row r="671" spans="1:7">
      <c r="C671" s="76"/>
      <c r="D671" s="76"/>
    </row>
    <row r="672" spans="1:7">
      <c r="C672" s="76">
        <f>SUM(C669:C671)</f>
        <v>7000</v>
      </c>
      <c r="D672" s="76">
        <v>7000</v>
      </c>
      <c r="E672" s="60" t="s">
        <v>346</v>
      </c>
      <c r="F672" s="60"/>
      <c r="G672" s="76">
        <v>9500</v>
      </c>
    </row>
    <row r="673" spans="1:7">
      <c r="C673" s="86" t="s">
        <v>644</v>
      </c>
      <c r="D673" s="76"/>
    </row>
    <row r="674" spans="1:7" ht="38.25">
      <c r="A674" s="23" t="s">
        <v>109</v>
      </c>
      <c r="B674" s="11" t="s">
        <v>0</v>
      </c>
      <c r="C674" s="85" t="str">
        <f>C1</f>
        <v>Fiscal Yr                      2024-25</v>
      </c>
      <c r="D674" s="173" t="str">
        <f>D1</f>
        <v>Fiscal Yr                      2025-26</v>
      </c>
      <c r="E674" s="87" t="str">
        <f t="shared" ref="E674:F674" si="50">E1</f>
        <v>Current FY               Actual @ Jan'26</v>
      </c>
      <c r="F674" s="87" t="str">
        <f t="shared" si="50"/>
        <v>Current FY               Actual % Expended @ 7mo of Year</v>
      </c>
      <c r="G674" s="183" t="str">
        <f>G1</f>
        <v>Fiscal Yr                      2026-27</v>
      </c>
    </row>
    <row r="675" spans="1:7">
      <c r="A675" s="23">
        <v>6010.03</v>
      </c>
      <c r="B675" s="1" t="s">
        <v>647</v>
      </c>
      <c r="C675" s="76">
        <v>0</v>
      </c>
      <c r="F675" s="146">
        <v>0</v>
      </c>
      <c r="G675" s="76">
        <v>0</v>
      </c>
    </row>
    <row r="676" spans="1:7">
      <c r="C676" s="86"/>
      <c r="D676" s="78"/>
      <c r="G676" s="78"/>
    </row>
    <row r="677" spans="1:7">
      <c r="C677" s="86"/>
      <c r="D677" s="78"/>
      <c r="G677" s="78"/>
    </row>
    <row r="678" spans="1:7" ht="38.25">
      <c r="A678" s="23" t="s">
        <v>109</v>
      </c>
      <c r="B678" s="11" t="s">
        <v>0</v>
      </c>
      <c r="C678" s="85" t="str">
        <f>C1</f>
        <v>Fiscal Yr                      2024-25</v>
      </c>
      <c r="D678" s="173" t="str">
        <f>D1</f>
        <v>Fiscal Yr                      2025-26</v>
      </c>
      <c r="E678" s="87" t="str">
        <f t="shared" ref="E678:F678" si="51">E1</f>
        <v>Current FY               Actual @ Jan'26</v>
      </c>
      <c r="F678" s="87" t="str">
        <f t="shared" si="51"/>
        <v>Current FY               Actual % Expended @ 7mo of Year</v>
      </c>
      <c r="G678" s="183" t="str">
        <f>G1</f>
        <v>Fiscal Yr                      2026-27</v>
      </c>
    </row>
    <row r="679" spans="1:7">
      <c r="A679" s="23">
        <v>6020.03</v>
      </c>
      <c r="B679" s="1" t="s">
        <v>531</v>
      </c>
      <c r="C679" s="76">
        <f>C684</f>
        <v>30450</v>
      </c>
      <c r="D679" s="76">
        <f>D684</f>
        <v>15240</v>
      </c>
      <c r="F679" s="146" t="e">
        <f>E679/#REF!</f>
        <v>#REF!</v>
      </c>
      <c r="G679" s="76">
        <f>G684</f>
        <v>25500</v>
      </c>
    </row>
    <row r="680" spans="1:7">
      <c r="C680" s="76"/>
      <c r="D680" s="76"/>
    </row>
    <row r="681" spans="1:7">
      <c r="B681" s="1" t="s">
        <v>700</v>
      </c>
      <c r="C681" s="76">
        <v>30000</v>
      </c>
      <c r="D681" s="76">
        <v>15000</v>
      </c>
      <c r="G681" s="76">
        <v>25000</v>
      </c>
    </row>
    <row r="682" spans="1:7">
      <c r="B682" s="1" t="s">
        <v>490</v>
      </c>
      <c r="C682" s="76">
        <v>450</v>
      </c>
      <c r="D682" s="76">
        <v>240</v>
      </c>
      <c r="G682" s="76">
        <v>500</v>
      </c>
    </row>
    <row r="683" spans="1:7">
      <c r="C683" s="76"/>
      <c r="D683" s="76"/>
    </row>
    <row r="684" spans="1:7">
      <c r="C684" s="76">
        <f>SUM(C681:C683)</f>
        <v>30450</v>
      </c>
      <c r="D684" s="76">
        <f>SUM(D681:D683)</f>
        <v>15240</v>
      </c>
      <c r="E684" s="60" t="s">
        <v>346</v>
      </c>
      <c r="F684" s="60"/>
      <c r="G684" s="76">
        <f>SUM(G681:G683)</f>
        <v>25500</v>
      </c>
    </row>
    <row r="685" spans="1:7" ht="12" customHeight="1">
      <c r="C685" s="86"/>
      <c r="D685" s="80"/>
      <c r="E685" s="60"/>
      <c r="F685" s="60"/>
      <c r="G685" s="80"/>
    </row>
    <row r="686" spans="1:7" ht="15">
      <c r="C686" s="86"/>
      <c r="D686" s="80"/>
      <c r="E686" s="60"/>
      <c r="F686" s="60"/>
      <c r="G686" s="80"/>
    </row>
    <row r="687" spans="1:7" ht="38.25">
      <c r="A687" s="23" t="s">
        <v>109</v>
      </c>
      <c r="B687" s="11" t="s">
        <v>0</v>
      </c>
      <c r="C687" s="85" t="str">
        <f>C1</f>
        <v>Fiscal Yr                      2024-25</v>
      </c>
      <c r="D687" s="173" t="str">
        <f>D1</f>
        <v>Fiscal Yr                      2025-26</v>
      </c>
      <c r="E687" s="87" t="str">
        <f t="shared" ref="E687:F687" si="52">E1</f>
        <v>Current FY               Actual @ Jan'26</v>
      </c>
      <c r="F687" s="87" t="str">
        <f t="shared" si="52"/>
        <v>Current FY               Actual % Expended @ 7mo of Year</v>
      </c>
      <c r="G687" s="183" t="str">
        <f>G1</f>
        <v>Fiscal Yr                      2026-27</v>
      </c>
    </row>
    <row r="688" spans="1:7">
      <c r="A688" s="23">
        <v>6030.03</v>
      </c>
      <c r="B688" s="1" t="s">
        <v>89</v>
      </c>
      <c r="C688" s="76">
        <f>C694</f>
        <v>8500</v>
      </c>
      <c r="D688" s="76">
        <f>D694</f>
        <v>6900</v>
      </c>
      <c r="F688" s="146" t="e">
        <f>E688/#REF!</f>
        <v>#REF!</v>
      </c>
      <c r="G688" s="76">
        <f>G694</f>
        <v>8000</v>
      </c>
    </row>
    <row r="689" spans="1:7">
      <c r="A689" s="23"/>
      <c r="C689" s="76"/>
      <c r="D689" s="76"/>
    </row>
    <row r="690" spans="1:7">
      <c r="A690" s="23"/>
      <c r="B690" s="1" t="s">
        <v>854</v>
      </c>
      <c r="C690" s="76">
        <v>8500</v>
      </c>
      <c r="D690" s="76">
        <v>6400</v>
      </c>
      <c r="G690" s="76">
        <v>8000</v>
      </c>
    </row>
    <row r="691" spans="1:7">
      <c r="A691" s="23"/>
      <c r="B691" s="1" t="s">
        <v>630</v>
      </c>
      <c r="C691" s="76"/>
      <c r="D691" s="76"/>
    </row>
    <row r="692" spans="1:7">
      <c r="A692" s="23"/>
      <c r="B692" s="1" t="s">
        <v>985</v>
      </c>
      <c r="C692" s="76"/>
      <c r="D692" s="76">
        <v>500</v>
      </c>
    </row>
    <row r="693" spans="1:7">
      <c r="C693" s="78"/>
      <c r="D693" s="76"/>
    </row>
    <row r="694" spans="1:7">
      <c r="C694" s="76">
        <f>SUM(C690:C693)</f>
        <v>8500</v>
      </c>
      <c r="D694" s="76">
        <f>SUM(D690:D693)</f>
        <v>6900</v>
      </c>
      <c r="E694" s="60" t="s">
        <v>346</v>
      </c>
      <c r="F694" s="60"/>
      <c r="G694" s="76">
        <f>SUM(G690:G693)</f>
        <v>8000</v>
      </c>
    </row>
    <row r="695" spans="1:7" ht="12" customHeight="1">
      <c r="C695" s="86"/>
      <c r="D695" s="78"/>
      <c r="E695" s="64"/>
      <c r="F695" s="64"/>
      <c r="G695" s="78"/>
    </row>
    <row r="696" spans="1:7">
      <c r="C696" s="57"/>
      <c r="D696" s="76"/>
      <c r="E696" s="64"/>
      <c r="F696" s="64"/>
    </row>
    <row r="697" spans="1:7" ht="38.25">
      <c r="A697" s="23" t="s">
        <v>109</v>
      </c>
      <c r="B697" s="11" t="s">
        <v>0</v>
      </c>
      <c r="C697" s="85" t="str">
        <f>C1</f>
        <v>Fiscal Yr                      2024-25</v>
      </c>
      <c r="D697" s="173" t="str">
        <f>D1</f>
        <v>Fiscal Yr                      2025-26</v>
      </c>
      <c r="E697" s="87" t="str">
        <f t="shared" ref="E697:F697" si="53">E1</f>
        <v>Current FY               Actual @ Jan'26</v>
      </c>
      <c r="F697" s="87" t="str">
        <f t="shared" si="53"/>
        <v>Current FY               Actual % Expended @ 7mo of Year</v>
      </c>
      <c r="G697" s="183" t="str">
        <f>G1</f>
        <v>Fiscal Yr                      2026-27</v>
      </c>
    </row>
    <row r="698" spans="1:7">
      <c r="A698" s="23">
        <v>6035.03</v>
      </c>
      <c r="B698" s="1" t="s">
        <v>90</v>
      </c>
      <c r="C698" s="76">
        <f>C706</f>
        <v>9000</v>
      </c>
      <c r="D698" s="76">
        <f>D706</f>
        <v>12000</v>
      </c>
      <c r="F698" s="146" t="e">
        <f>E698/#REF!</f>
        <v>#REF!</v>
      </c>
      <c r="G698" s="76">
        <f>G706</f>
        <v>12000</v>
      </c>
    </row>
    <row r="699" spans="1:7">
      <c r="A699" s="23"/>
      <c r="B699" s="44"/>
      <c r="C699" s="82"/>
      <c r="D699" s="76"/>
      <c r="E699" s="69"/>
      <c r="F699" s="69"/>
    </row>
    <row r="700" spans="1:7">
      <c r="A700" s="23"/>
      <c r="B700" s="1" t="s">
        <v>601</v>
      </c>
      <c r="C700" s="76"/>
      <c r="D700" s="76"/>
    </row>
    <row r="701" spans="1:7">
      <c r="A701" s="23"/>
      <c r="B701" s="1" t="s">
        <v>980</v>
      </c>
      <c r="C701" s="76">
        <v>2500</v>
      </c>
      <c r="D701" s="76">
        <v>5000</v>
      </c>
      <c r="G701" s="76">
        <v>5000</v>
      </c>
    </row>
    <row r="702" spans="1:7">
      <c r="B702" s="1" t="s">
        <v>979</v>
      </c>
      <c r="C702" s="76">
        <v>1500</v>
      </c>
      <c r="D702" s="76">
        <v>2000</v>
      </c>
      <c r="G702" s="76">
        <v>2000</v>
      </c>
    </row>
    <row r="703" spans="1:7">
      <c r="B703" s="1" t="s">
        <v>893</v>
      </c>
      <c r="C703" s="76">
        <v>2000</v>
      </c>
      <c r="D703" s="76">
        <v>2000</v>
      </c>
      <c r="G703" s="76">
        <v>2000</v>
      </c>
    </row>
    <row r="704" spans="1:7">
      <c r="B704" s="1" t="s">
        <v>640</v>
      </c>
      <c r="C704" s="76">
        <v>3000</v>
      </c>
      <c r="D704" s="76">
        <v>3000</v>
      </c>
      <c r="G704" s="76">
        <v>3000</v>
      </c>
    </row>
    <row r="705" spans="1:9">
      <c r="C705" s="76"/>
      <c r="D705" s="76"/>
    </row>
    <row r="706" spans="1:9">
      <c r="C706" s="76">
        <f>SUM(C701:C705)</f>
        <v>9000</v>
      </c>
      <c r="D706" s="76">
        <f>SUM(D701:D705)</f>
        <v>12000</v>
      </c>
      <c r="E706" s="60" t="s">
        <v>346</v>
      </c>
      <c r="F706" s="60"/>
      <c r="G706" s="76">
        <f>SUM(G701:G705)</f>
        <v>12000</v>
      </c>
    </row>
    <row r="707" spans="1:9">
      <c r="C707" s="86"/>
      <c r="D707" s="78"/>
      <c r="G707" s="78"/>
    </row>
    <row r="708" spans="1:9">
      <c r="C708" s="86"/>
      <c r="D708" s="78"/>
      <c r="G708" s="78"/>
    </row>
    <row r="709" spans="1:9" ht="14.1" customHeight="1">
      <c r="C709" s="86"/>
      <c r="D709" s="78"/>
      <c r="G709" s="78"/>
    </row>
    <row r="710" spans="1:9" ht="38.25">
      <c r="A710" s="23" t="s">
        <v>109</v>
      </c>
      <c r="B710" s="11" t="s">
        <v>0</v>
      </c>
      <c r="C710" s="85" t="str">
        <f>C1</f>
        <v>Fiscal Yr                      2024-25</v>
      </c>
      <c r="D710" s="173" t="str">
        <f>D1</f>
        <v>Fiscal Yr                      2025-26</v>
      </c>
      <c r="E710" s="87" t="str">
        <f t="shared" ref="E710:F710" si="54">E1</f>
        <v>Current FY               Actual @ Jan'26</v>
      </c>
      <c r="F710" s="87" t="str">
        <f t="shared" si="54"/>
        <v>Current FY               Actual % Expended @ 7mo of Year</v>
      </c>
      <c r="G710" s="183" t="str">
        <f>G1</f>
        <v>Fiscal Yr                      2026-27</v>
      </c>
    </row>
    <row r="711" spans="1:9" ht="14.1" customHeight="1">
      <c r="A711" s="23">
        <v>6050.03</v>
      </c>
      <c r="B711" s="1" t="s">
        <v>481</v>
      </c>
      <c r="C711" s="76">
        <f>C719</f>
        <v>15195</v>
      </c>
      <c r="D711" s="76">
        <f>D719</f>
        <v>14345</v>
      </c>
      <c r="F711" s="146" t="e">
        <f>E711/#REF!</f>
        <v>#REF!</v>
      </c>
      <c r="G711" s="76">
        <f>G719</f>
        <v>8800</v>
      </c>
    </row>
    <row r="712" spans="1:9" ht="14.1" customHeight="1">
      <c r="A712" s="23"/>
      <c r="C712" s="76"/>
      <c r="D712" s="76"/>
    </row>
    <row r="713" spans="1:9" ht="14.1" customHeight="1">
      <c r="A713" s="155"/>
      <c r="B713" s="1" t="s">
        <v>616</v>
      </c>
      <c r="C713" s="76">
        <v>3700</v>
      </c>
      <c r="D713" s="76">
        <v>3700</v>
      </c>
      <c r="E713" s="60"/>
      <c r="F713" s="60"/>
      <c r="G713" s="76">
        <v>2700</v>
      </c>
    </row>
    <row r="714" spans="1:9" ht="14.1" customHeight="1">
      <c r="A714" s="155"/>
      <c r="B714" s="1" t="s">
        <v>693</v>
      </c>
      <c r="C714" s="76">
        <v>3600</v>
      </c>
      <c r="D714" s="76">
        <v>3600</v>
      </c>
      <c r="E714" s="60"/>
      <c r="F714" s="60"/>
      <c r="G714" s="76">
        <v>0</v>
      </c>
    </row>
    <row r="715" spans="1:9" ht="14.1" customHeight="1">
      <c r="A715" s="155"/>
      <c r="B715" s="1" t="s">
        <v>1090</v>
      </c>
      <c r="C715" s="76"/>
      <c r="D715" s="76"/>
      <c r="E715" s="60"/>
      <c r="F715" s="60"/>
      <c r="G715" s="76">
        <v>5100</v>
      </c>
    </row>
    <row r="716" spans="1:9" ht="14.1" customHeight="1">
      <c r="A716" s="155"/>
      <c r="B716" s="1" t="s">
        <v>727</v>
      </c>
      <c r="C716" s="76">
        <v>5395</v>
      </c>
      <c r="D716" s="76">
        <v>5395</v>
      </c>
      <c r="E716" s="60"/>
      <c r="F716" s="60"/>
    </row>
    <row r="717" spans="1:9" ht="14.1" customHeight="1">
      <c r="B717" s="1" t="s">
        <v>469</v>
      </c>
      <c r="C717" s="76">
        <v>2500</v>
      </c>
      <c r="D717" s="76">
        <v>1000</v>
      </c>
      <c r="E717" s="60"/>
      <c r="F717" s="60"/>
      <c r="G717" s="76">
        <v>1000</v>
      </c>
    </row>
    <row r="718" spans="1:9" ht="14.1" customHeight="1">
      <c r="C718" s="76"/>
      <c r="D718" s="76">
        <v>650</v>
      </c>
      <c r="E718" s="60"/>
      <c r="F718" s="60"/>
    </row>
    <row r="719" spans="1:9" ht="14.1" customHeight="1">
      <c r="C719" s="76">
        <f>SUM(C712:C717)</f>
        <v>15195</v>
      </c>
      <c r="D719" s="76">
        <f>SUM(D713:D718)</f>
        <v>14345</v>
      </c>
      <c r="E719" s="60" t="s">
        <v>346</v>
      </c>
      <c r="F719" s="60"/>
      <c r="G719" s="76">
        <f>SUM(G713:G718)</f>
        <v>8800</v>
      </c>
      <c r="I719" s="1" t="s">
        <v>1111</v>
      </c>
    </row>
    <row r="720" spans="1:9" ht="14.1" customHeight="1">
      <c r="C720" s="86"/>
      <c r="D720" s="78"/>
      <c r="E720" s="60"/>
      <c r="F720" s="60"/>
      <c r="G720" s="78"/>
    </row>
    <row r="721" spans="1:7" ht="14.1" customHeight="1">
      <c r="C721" s="55"/>
      <c r="D721" s="78"/>
      <c r="E721" s="60"/>
      <c r="F721" s="60"/>
      <c r="G721" s="78"/>
    </row>
    <row r="722" spans="1:7" ht="38.25">
      <c r="A722" s="23" t="s">
        <v>109</v>
      </c>
      <c r="B722" s="11" t="s">
        <v>0</v>
      </c>
      <c r="C722" s="85" t="str">
        <f>C1</f>
        <v>Fiscal Yr                      2024-25</v>
      </c>
      <c r="D722" s="173" t="str">
        <f>D1</f>
        <v>Fiscal Yr                      2025-26</v>
      </c>
      <c r="E722" s="87" t="str">
        <f t="shared" ref="E722:F722" si="55">E1</f>
        <v>Current FY               Actual @ Jan'26</v>
      </c>
      <c r="F722" s="87" t="str">
        <f t="shared" si="55"/>
        <v>Current FY               Actual % Expended @ 7mo of Year</v>
      </c>
      <c r="G722" s="183" t="str">
        <f>G1</f>
        <v>Fiscal Yr                      2026-27</v>
      </c>
    </row>
    <row r="723" spans="1:7" ht="14.1" customHeight="1">
      <c r="A723" s="23">
        <v>6060.03</v>
      </c>
      <c r="B723" s="1" t="s">
        <v>93</v>
      </c>
      <c r="C723" s="76">
        <v>5000</v>
      </c>
      <c r="F723" s="146" t="e">
        <f>E723/#REF!</f>
        <v>#REF!</v>
      </c>
      <c r="G723" s="76">
        <f>G725</f>
        <v>6000</v>
      </c>
    </row>
    <row r="724" spans="1:7" ht="14.1" customHeight="1">
      <c r="A724" s="1"/>
      <c r="C724" s="76"/>
      <c r="D724" s="76">
        <v>0</v>
      </c>
      <c r="E724" s="64"/>
      <c r="F724" s="64"/>
    </row>
    <row r="725" spans="1:7" ht="14.1" customHeight="1">
      <c r="A725" s="1"/>
      <c r="C725" s="76">
        <v>5000</v>
      </c>
      <c r="E725" s="60" t="s">
        <v>346</v>
      </c>
      <c r="F725" s="60"/>
      <c r="G725" s="76">
        <v>6000</v>
      </c>
    </row>
    <row r="726" spans="1:7" ht="14.1" customHeight="1">
      <c r="A726" s="1"/>
      <c r="C726" s="86"/>
      <c r="D726" s="79" t="s">
        <v>350</v>
      </c>
      <c r="E726" s="60"/>
      <c r="F726" s="60"/>
      <c r="G726" s="79" t="s">
        <v>350</v>
      </c>
    </row>
    <row r="727" spans="1:7" ht="14.1" customHeight="1">
      <c r="A727" s="1"/>
      <c r="C727" s="55"/>
      <c r="D727" s="79"/>
      <c r="E727" s="60"/>
      <c r="F727" s="60"/>
      <c r="G727" s="79"/>
    </row>
    <row r="728" spans="1:7" ht="14.1" customHeight="1">
      <c r="A728" s="1"/>
      <c r="C728" s="55"/>
      <c r="D728" s="79"/>
      <c r="E728" s="60"/>
      <c r="F728" s="60"/>
      <c r="G728" s="79"/>
    </row>
    <row r="729" spans="1:7" ht="38.25">
      <c r="A729" s="23" t="s">
        <v>109</v>
      </c>
      <c r="B729" s="11" t="s">
        <v>0</v>
      </c>
      <c r="C729" s="85" t="str">
        <f>C1</f>
        <v>Fiscal Yr                      2024-25</v>
      </c>
      <c r="D729" s="173" t="str">
        <f>D1</f>
        <v>Fiscal Yr                      2025-26</v>
      </c>
      <c r="E729" s="87" t="str">
        <f t="shared" ref="E729:F729" si="56">E1</f>
        <v>Current FY               Actual @ Jan'26</v>
      </c>
      <c r="F729" s="87" t="str">
        <f t="shared" si="56"/>
        <v>Current FY               Actual % Expended @ 7mo of Year</v>
      </c>
      <c r="G729" s="183" t="str">
        <f>G1</f>
        <v>Fiscal Yr                      2026-27</v>
      </c>
    </row>
    <row r="730" spans="1:7" ht="14.1" customHeight="1">
      <c r="A730" s="23">
        <v>6070.03</v>
      </c>
      <c r="B730" s="1" t="s">
        <v>94</v>
      </c>
      <c r="C730" s="76">
        <v>2500</v>
      </c>
      <c r="D730" s="76">
        <f>D732</f>
        <v>3500</v>
      </c>
      <c r="F730" s="146" t="e">
        <f>E730/#REF!</f>
        <v>#REF!</v>
      </c>
      <c r="G730" s="76">
        <f>G732</f>
        <v>10000</v>
      </c>
    </row>
    <row r="731" spans="1:7" ht="14.1" customHeight="1">
      <c r="C731" s="76"/>
      <c r="D731" s="76"/>
    </row>
    <row r="732" spans="1:7" ht="14.1" customHeight="1">
      <c r="C732" s="76">
        <v>2500</v>
      </c>
      <c r="D732" s="76">
        <v>3500</v>
      </c>
      <c r="E732" s="60" t="s">
        <v>346</v>
      </c>
      <c r="F732" s="60"/>
      <c r="G732" s="76">
        <v>10000</v>
      </c>
    </row>
    <row r="733" spans="1:7" ht="14.1" customHeight="1">
      <c r="C733" s="86"/>
      <c r="D733" s="76"/>
      <c r="E733" s="60"/>
      <c r="F733" s="60"/>
    </row>
    <row r="734" spans="1:7" ht="14.1" customHeight="1">
      <c r="C734" s="86"/>
      <c r="D734" s="76"/>
      <c r="E734" s="60"/>
      <c r="F734" s="60"/>
    </row>
    <row r="735" spans="1:7" ht="38.25">
      <c r="A735" s="23" t="s">
        <v>109</v>
      </c>
      <c r="B735" s="11" t="s">
        <v>0</v>
      </c>
      <c r="C735" s="85" t="str">
        <f>C1</f>
        <v>Fiscal Yr                      2024-25</v>
      </c>
      <c r="D735" s="173" t="str">
        <f>D1</f>
        <v>Fiscal Yr                      2025-26</v>
      </c>
      <c r="E735" s="87" t="str">
        <f t="shared" ref="E735:F735" si="57">E1</f>
        <v>Current FY               Actual @ Jan'26</v>
      </c>
      <c r="F735" s="87" t="str">
        <f t="shared" si="57"/>
        <v>Current FY               Actual % Expended @ 7mo of Year</v>
      </c>
      <c r="G735" s="183" t="str">
        <f>G1</f>
        <v>Fiscal Yr                      2026-27</v>
      </c>
    </row>
    <row r="736" spans="1:7" ht="14.1" customHeight="1">
      <c r="A736" s="23">
        <v>6080.03</v>
      </c>
      <c r="B736" s="1" t="s">
        <v>95</v>
      </c>
      <c r="C736" s="76">
        <f>C754</f>
        <v>43510</v>
      </c>
      <c r="D736" s="76">
        <f>D754</f>
        <v>36122</v>
      </c>
      <c r="F736" s="146" t="e">
        <f>E736/#REF!</f>
        <v>#REF!</v>
      </c>
    </row>
    <row r="737" spans="1:7" ht="14.1" customHeight="1">
      <c r="A737" s="23"/>
      <c r="C737" s="76"/>
      <c r="D737" s="76"/>
    </row>
    <row r="738" spans="1:7" ht="14.1" customHeight="1">
      <c r="A738" s="23"/>
      <c r="B738" s="1" t="s">
        <v>911</v>
      </c>
      <c r="C738" s="76">
        <v>345</v>
      </c>
      <c r="D738" s="76">
        <v>345</v>
      </c>
      <c r="G738" s="76">
        <v>345</v>
      </c>
    </row>
    <row r="739" spans="1:7" ht="14.1" customHeight="1">
      <c r="A739" s="23"/>
      <c r="B739" s="1" t="s">
        <v>118</v>
      </c>
      <c r="C739" s="76">
        <v>21000</v>
      </c>
      <c r="D739" s="76">
        <v>17000</v>
      </c>
      <c r="G739" s="76">
        <v>17000</v>
      </c>
    </row>
    <row r="740" spans="1:7" ht="14.1" customHeight="1">
      <c r="A740" s="23"/>
      <c r="B740" s="1" t="s">
        <v>472</v>
      </c>
      <c r="C740" s="76">
        <v>300</v>
      </c>
      <c r="D740" s="76">
        <v>330</v>
      </c>
      <c r="G740" s="76">
        <v>375</v>
      </c>
    </row>
    <row r="741" spans="1:7" ht="14.1" customHeight="1">
      <c r="A741" s="23"/>
      <c r="B741" s="1" t="s">
        <v>119</v>
      </c>
      <c r="C741" s="76">
        <v>300</v>
      </c>
      <c r="D741" s="76">
        <v>300</v>
      </c>
      <c r="G741" s="76">
        <v>300</v>
      </c>
    </row>
    <row r="742" spans="1:7" ht="14.1" customHeight="1">
      <c r="A742" s="23"/>
      <c r="B742" s="1" t="s">
        <v>981</v>
      </c>
      <c r="C742" s="76">
        <v>600</v>
      </c>
      <c r="D742" s="76"/>
    </row>
    <row r="743" spans="1:7" ht="14.1" customHeight="1">
      <c r="A743" s="23"/>
      <c r="B743" s="1" t="s">
        <v>120</v>
      </c>
      <c r="C743" s="76">
        <v>655</v>
      </c>
      <c r="D743" s="76">
        <v>665</v>
      </c>
      <c r="G743" s="76">
        <v>475</v>
      </c>
    </row>
    <row r="744" spans="1:7" ht="14.1" customHeight="1">
      <c r="A744" s="23"/>
      <c r="B744" s="1" t="s">
        <v>538</v>
      </c>
      <c r="C744" s="76">
        <v>2200</v>
      </c>
      <c r="D744" s="76">
        <v>1800</v>
      </c>
    </row>
    <row r="745" spans="1:7" ht="14.1" customHeight="1">
      <c r="A745" s="23"/>
      <c r="B745" s="151" t="s">
        <v>351</v>
      </c>
      <c r="C745" s="76">
        <v>4200</v>
      </c>
      <c r="D745" s="76">
        <v>4370</v>
      </c>
      <c r="G745" s="76">
        <v>4500</v>
      </c>
    </row>
    <row r="746" spans="1:7" ht="14.1" customHeight="1">
      <c r="A746" s="23"/>
      <c r="B746" s="1" t="s">
        <v>352</v>
      </c>
      <c r="C746" s="76">
        <v>550</v>
      </c>
      <c r="D746" s="76">
        <v>550</v>
      </c>
      <c r="G746" s="76">
        <v>550</v>
      </c>
    </row>
    <row r="747" spans="1:7" ht="14.1" customHeight="1">
      <c r="A747" s="23"/>
      <c r="B747" s="1" t="s">
        <v>353</v>
      </c>
      <c r="C747" s="76">
        <v>150</v>
      </c>
      <c r="D747" s="76">
        <v>150</v>
      </c>
      <c r="G747" s="76">
        <v>350</v>
      </c>
    </row>
    <row r="748" spans="1:7" ht="14.1" customHeight="1">
      <c r="A748" s="23"/>
      <c r="B748" s="1" t="s">
        <v>361</v>
      </c>
      <c r="C748" s="76">
        <v>9300</v>
      </c>
      <c r="D748" s="76">
        <v>9500</v>
      </c>
      <c r="G748" s="76">
        <v>10000</v>
      </c>
    </row>
    <row r="749" spans="1:7">
      <c r="B749" s="1" t="s">
        <v>470</v>
      </c>
      <c r="C749" s="76">
        <v>3000</v>
      </c>
      <c r="D749" s="76">
        <v>0</v>
      </c>
    </row>
    <row r="750" spans="1:7">
      <c r="B750" s="1" t="s">
        <v>912</v>
      </c>
      <c r="C750" s="76">
        <v>215</v>
      </c>
      <c r="D750" s="76">
        <v>417</v>
      </c>
      <c r="G750" s="76">
        <v>450</v>
      </c>
    </row>
    <row r="751" spans="1:7">
      <c r="B751" s="1" t="s">
        <v>566</v>
      </c>
      <c r="C751" s="76">
        <v>200</v>
      </c>
      <c r="D751" s="76">
        <v>200</v>
      </c>
      <c r="G751" s="76">
        <v>200</v>
      </c>
    </row>
    <row r="752" spans="1:7">
      <c r="B752" s="1" t="s">
        <v>570</v>
      </c>
      <c r="C752" s="76">
        <v>200</v>
      </c>
      <c r="D752" s="76">
        <v>200</v>
      </c>
    </row>
    <row r="753" spans="1:7">
      <c r="B753" s="1" t="s">
        <v>719</v>
      </c>
      <c r="C753" s="76">
        <v>295</v>
      </c>
      <c r="D753" s="76">
        <v>295</v>
      </c>
    </row>
    <row r="754" spans="1:7" ht="12" customHeight="1">
      <c r="C754" s="76">
        <f>SUM(C738:C753)</f>
        <v>43510</v>
      </c>
      <c r="D754" s="76">
        <f>SUM(D738:D753)</f>
        <v>36122</v>
      </c>
      <c r="E754" s="60" t="s">
        <v>346</v>
      </c>
      <c r="F754" s="60"/>
      <c r="G754" s="76">
        <f>SUM(G738:G753)</f>
        <v>34545</v>
      </c>
    </row>
    <row r="755" spans="1:7" ht="12" customHeight="1">
      <c r="C755" s="55"/>
      <c r="D755" s="76"/>
      <c r="E755" s="60"/>
      <c r="F755" s="60"/>
    </row>
    <row r="756" spans="1:7" ht="14.1" customHeight="1">
      <c r="C756" s="55"/>
      <c r="D756" s="76"/>
      <c r="E756" s="60"/>
      <c r="F756" s="60"/>
    </row>
    <row r="757" spans="1:7" ht="14.1" customHeight="1">
      <c r="C757" s="55"/>
      <c r="D757" s="78"/>
      <c r="E757" s="60"/>
      <c r="F757" s="60"/>
      <c r="G757" s="78"/>
    </row>
    <row r="758" spans="1:7" ht="38.25">
      <c r="A758" s="23" t="s">
        <v>109</v>
      </c>
      <c r="B758" s="11" t="s">
        <v>0</v>
      </c>
      <c r="C758" s="85" t="str">
        <f>C1</f>
        <v>Fiscal Yr                      2024-25</v>
      </c>
      <c r="D758" s="173" t="str">
        <f>D1</f>
        <v>Fiscal Yr                      2025-26</v>
      </c>
      <c r="E758" s="87" t="str">
        <f t="shared" ref="E758:F758" si="58">E1</f>
        <v>Current FY               Actual @ Jan'26</v>
      </c>
      <c r="F758" s="87" t="str">
        <f t="shared" si="58"/>
        <v>Current FY               Actual % Expended @ 7mo of Year</v>
      </c>
      <c r="G758" s="183" t="str">
        <f>G1</f>
        <v>Fiscal Yr                      2026-27</v>
      </c>
    </row>
    <row r="759" spans="1:7" ht="14.1" customHeight="1">
      <c r="A759" s="23">
        <v>6090.03</v>
      </c>
      <c r="B759" s="1" t="s">
        <v>98</v>
      </c>
      <c r="C759" s="86">
        <f>C761</f>
        <v>0</v>
      </c>
      <c r="D759" s="76">
        <f>D761</f>
        <v>0</v>
      </c>
      <c r="E759" s="62">
        <v>0</v>
      </c>
      <c r="F759" s="146">
        <v>0</v>
      </c>
      <c r="G759" s="76">
        <f>G761</f>
        <v>0</v>
      </c>
    </row>
    <row r="760" spans="1:7" ht="14.1" customHeight="1">
      <c r="A760" s="23"/>
      <c r="C760" s="86"/>
      <c r="D760" s="76"/>
    </row>
    <row r="761" spans="1:7" ht="14.1" customHeight="1">
      <c r="A761" s="23"/>
      <c r="C761" s="86">
        <v>0</v>
      </c>
      <c r="D761" s="79">
        <v>0</v>
      </c>
      <c r="E761" s="60" t="s">
        <v>346</v>
      </c>
      <c r="F761" s="60"/>
      <c r="G761" s="79">
        <v>0</v>
      </c>
    </row>
    <row r="762" spans="1:7" ht="14.1" customHeight="1">
      <c r="A762" s="23"/>
      <c r="C762" s="86"/>
      <c r="D762" s="76"/>
      <c r="E762" s="64"/>
      <c r="F762" s="64"/>
    </row>
    <row r="763" spans="1:7" ht="14.1" customHeight="1">
      <c r="C763" s="86"/>
      <c r="D763" s="78"/>
      <c r="E763" s="60"/>
      <c r="F763" s="60"/>
      <c r="G763" s="78"/>
    </row>
    <row r="764" spans="1:7" ht="14.1" customHeight="1">
      <c r="C764" s="86"/>
      <c r="D764" s="78"/>
      <c r="E764" s="60"/>
      <c r="F764" s="60"/>
      <c r="G764" s="78"/>
    </row>
    <row r="765" spans="1:7" ht="38.25">
      <c r="A765" s="23" t="s">
        <v>109</v>
      </c>
      <c r="B765" s="11" t="s">
        <v>0</v>
      </c>
      <c r="C765" s="85" t="str">
        <f>C1</f>
        <v>Fiscal Yr                      2024-25</v>
      </c>
      <c r="D765" s="173" t="str">
        <f>D1</f>
        <v>Fiscal Yr                      2025-26</v>
      </c>
      <c r="E765" s="87" t="str">
        <f t="shared" ref="E765:F765" si="59">E1</f>
        <v>Current FY               Actual @ Jan'26</v>
      </c>
      <c r="F765" s="87" t="str">
        <f t="shared" si="59"/>
        <v>Current FY               Actual % Expended @ 7mo of Year</v>
      </c>
      <c r="G765" s="183" t="str">
        <f>G1</f>
        <v>Fiscal Yr                      2026-27</v>
      </c>
    </row>
    <row r="766" spans="1:7" ht="14.1" customHeight="1">
      <c r="A766" s="23">
        <v>6100.03</v>
      </c>
      <c r="B766" s="1" t="s">
        <v>101</v>
      </c>
      <c r="C766" s="76">
        <f>C775</f>
        <v>21950</v>
      </c>
      <c r="D766" s="76">
        <f>D775</f>
        <v>27432</v>
      </c>
      <c r="F766" s="146" t="e">
        <f>E766/#REF!</f>
        <v>#REF!</v>
      </c>
      <c r="G766" s="76">
        <f>G775</f>
        <v>27800</v>
      </c>
    </row>
    <row r="767" spans="1:7" ht="14.1" customHeight="1">
      <c r="A767" s="23"/>
      <c r="C767" s="76"/>
      <c r="D767" s="76"/>
    </row>
    <row r="768" spans="1:7" ht="14.1" customHeight="1">
      <c r="A768" s="23"/>
      <c r="B768" s="1" t="s">
        <v>720</v>
      </c>
      <c r="C768" s="76">
        <v>20000</v>
      </c>
      <c r="D768" s="76">
        <v>25000</v>
      </c>
      <c r="G768" s="76">
        <v>25000</v>
      </c>
    </row>
    <row r="769" spans="1:7" ht="14.1" customHeight="1">
      <c r="A769" s="23"/>
      <c r="B769" s="1" t="s">
        <v>817</v>
      </c>
      <c r="C769" s="76"/>
      <c r="D769" s="76"/>
    </row>
    <row r="770" spans="1:7" ht="14.1" customHeight="1">
      <c r="A770" s="23"/>
      <c r="B770" s="1" t="s">
        <v>121</v>
      </c>
      <c r="C770" s="76">
        <v>450</v>
      </c>
      <c r="D770" s="76">
        <v>497</v>
      </c>
      <c r="G770" s="76">
        <v>500</v>
      </c>
    </row>
    <row r="771" spans="1:7" ht="14.1" customHeight="1">
      <c r="A771" s="23"/>
      <c r="B771" s="1" t="s">
        <v>411</v>
      </c>
      <c r="C771" s="76"/>
      <c r="D771" s="76"/>
      <c r="E771" s="69"/>
      <c r="F771" s="69"/>
    </row>
    <row r="772" spans="1:7" ht="14.1" customHeight="1">
      <c r="A772" s="23"/>
      <c r="B772" s="1" t="s">
        <v>913</v>
      </c>
      <c r="C772" s="76">
        <v>1500</v>
      </c>
      <c r="D772" s="76">
        <v>1935</v>
      </c>
      <c r="G772" s="76">
        <v>2300</v>
      </c>
    </row>
    <row r="773" spans="1:7" ht="14.1" customHeight="1">
      <c r="A773" s="23"/>
      <c r="B773" s="1" t="s">
        <v>567</v>
      </c>
      <c r="C773" s="76"/>
      <c r="D773" s="76"/>
    </row>
    <row r="774" spans="1:7" ht="14.1" customHeight="1">
      <c r="C774" s="76"/>
      <c r="D774" s="76"/>
      <c r="E774" s="64"/>
      <c r="F774" s="64"/>
    </row>
    <row r="775" spans="1:7" ht="14.1" customHeight="1">
      <c r="C775" s="76">
        <f>SUM(C768:C774)</f>
        <v>21950</v>
      </c>
      <c r="D775" s="76">
        <f>SUM(D768:D772)</f>
        <v>27432</v>
      </c>
      <c r="E775" s="60" t="s">
        <v>346</v>
      </c>
      <c r="F775" s="60"/>
      <c r="G775" s="76">
        <f>SUM(G767:G773)</f>
        <v>27800</v>
      </c>
    </row>
    <row r="776" spans="1:7" ht="14.1" customHeight="1">
      <c r="C776" s="86"/>
      <c r="D776" s="76"/>
      <c r="E776" s="60"/>
      <c r="F776" s="60"/>
    </row>
    <row r="777" spans="1:7" ht="14.1" customHeight="1">
      <c r="C777" s="55"/>
      <c r="D777" s="76"/>
      <c r="E777" s="60"/>
      <c r="F777" s="60"/>
    </row>
    <row r="778" spans="1:7" ht="14.1" customHeight="1">
      <c r="C778" s="57"/>
      <c r="D778" s="80"/>
      <c r="E778" s="60"/>
      <c r="F778" s="60"/>
      <c r="G778" s="80"/>
    </row>
    <row r="779" spans="1:7" ht="38.25">
      <c r="A779" s="23" t="s">
        <v>109</v>
      </c>
      <c r="B779" s="11" t="s">
        <v>0</v>
      </c>
      <c r="C779" s="85" t="str">
        <f>C1</f>
        <v>Fiscal Yr                      2024-25</v>
      </c>
      <c r="D779" s="173" t="str">
        <f>D1</f>
        <v>Fiscal Yr                      2025-26</v>
      </c>
      <c r="E779" s="87" t="str">
        <f t="shared" ref="E779:F779" si="60">E1</f>
        <v>Current FY               Actual @ Jan'26</v>
      </c>
      <c r="F779" s="87" t="str">
        <f t="shared" si="60"/>
        <v>Current FY               Actual % Expended @ 7mo of Year</v>
      </c>
      <c r="G779" s="183" t="str">
        <f>G1</f>
        <v>Fiscal Yr                      2026-27</v>
      </c>
    </row>
    <row r="780" spans="1:7" ht="14.1" customHeight="1">
      <c r="A780" s="23">
        <v>5950.13</v>
      </c>
      <c r="B780" s="1" t="s">
        <v>439</v>
      </c>
      <c r="C780" s="86">
        <v>0</v>
      </c>
      <c r="D780" s="76">
        <v>0</v>
      </c>
      <c r="F780" s="146"/>
      <c r="G780" s="76">
        <v>0</v>
      </c>
    </row>
    <row r="781" spans="1:7" ht="14.1" customHeight="1">
      <c r="A781" s="23"/>
      <c r="B781" s="1" t="s">
        <v>350</v>
      </c>
      <c r="C781" s="86"/>
      <c r="D781" s="78" t="s">
        <v>350</v>
      </c>
      <c r="E781" s="60"/>
      <c r="F781" s="60"/>
      <c r="G781" s="78" t="s">
        <v>350</v>
      </c>
    </row>
    <row r="782" spans="1:7" ht="14.1" customHeight="1">
      <c r="A782" s="23"/>
      <c r="C782" s="86"/>
      <c r="D782" s="77"/>
      <c r="E782" s="60"/>
      <c r="F782" s="60"/>
      <c r="G782" s="77"/>
    </row>
    <row r="783" spans="1:7" ht="12" customHeight="1">
      <c r="C783" s="86">
        <f>C780</f>
        <v>0</v>
      </c>
      <c r="D783" s="80">
        <f>D780</f>
        <v>0</v>
      </c>
      <c r="E783" s="60" t="s">
        <v>346</v>
      </c>
      <c r="F783" s="60"/>
      <c r="G783" s="80">
        <f>G780</f>
        <v>0</v>
      </c>
    </row>
    <row r="784" spans="1:7" ht="12" customHeight="1">
      <c r="C784" s="55"/>
      <c r="D784" s="80"/>
      <c r="E784" s="60"/>
      <c r="F784" s="60"/>
      <c r="G784" s="80"/>
    </row>
    <row r="785" spans="1:9" ht="15">
      <c r="B785" s="45" t="s">
        <v>107</v>
      </c>
      <c r="C785" s="55"/>
      <c r="D785" s="80"/>
      <c r="E785" s="60"/>
      <c r="F785" s="60"/>
      <c r="G785" s="80"/>
    </row>
    <row r="786" spans="1:9" ht="38.25">
      <c r="A786" s="23" t="s">
        <v>109</v>
      </c>
      <c r="B786" s="11" t="s">
        <v>0</v>
      </c>
      <c r="C786" s="85" t="str">
        <f>C1</f>
        <v>Fiscal Yr                      2024-25</v>
      </c>
      <c r="D786" s="173" t="str">
        <f>D1</f>
        <v>Fiscal Yr                      2025-26</v>
      </c>
      <c r="E786" s="87" t="str">
        <f t="shared" ref="E786:F786" si="61">E1</f>
        <v>Current FY               Actual @ Jan'26</v>
      </c>
      <c r="F786" s="87" t="str">
        <f t="shared" si="61"/>
        <v>Current FY               Actual % Expended @ 7mo of Year</v>
      </c>
      <c r="G786" s="183" t="str">
        <f>G1</f>
        <v>Fiscal Yr                      2026-27</v>
      </c>
    </row>
    <row r="787" spans="1:9">
      <c r="A787" s="23">
        <v>4210.05</v>
      </c>
      <c r="B787" s="1" t="s">
        <v>15</v>
      </c>
      <c r="C787" s="76">
        <f>C798</f>
        <v>751725</v>
      </c>
      <c r="D787" s="76">
        <f>D798</f>
        <v>891044</v>
      </c>
      <c r="F787" s="146" t="e">
        <f>E787/#REF!</f>
        <v>#REF!</v>
      </c>
      <c r="G787" s="76">
        <f>G798</f>
        <v>906110</v>
      </c>
    </row>
    <row r="788" spans="1:9">
      <c r="A788" s="23"/>
      <c r="C788" s="76"/>
      <c r="D788" s="76"/>
    </row>
    <row r="789" spans="1:9">
      <c r="B789" s="1" t="s">
        <v>1009</v>
      </c>
      <c r="C789" s="76">
        <v>100298</v>
      </c>
      <c r="D789" s="76">
        <v>111779</v>
      </c>
      <c r="G789" s="76">
        <v>102575</v>
      </c>
    </row>
    <row r="790" spans="1:9">
      <c r="B790" s="1" t="s">
        <v>1012</v>
      </c>
      <c r="C790" s="76">
        <v>110323</v>
      </c>
      <c r="D790" s="76">
        <v>136614</v>
      </c>
      <c r="G790" s="76">
        <v>140468</v>
      </c>
    </row>
    <row r="791" spans="1:9">
      <c r="B791" s="1" t="s">
        <v>1010</v>
      </c>
      <c r="C791" s="76">
        <v>110323</v>
      </c>
      <c r="D791" s="76">
        <v>142834</v>
      </c>
      <c r="G791" s="76">
        <v>147410</v>
      </c>
    </row>
    <row r="792" spans="1:9">
      <c r="B792" s="1" t="s">
        <v>1011</v>
      </c>
      <c r="C792" s="76">
        <v>112424</v>
      </c>
      <c r="D792" s="76">
        <v>146411</v>
      </c>
      <c r="G792" s="76">
        <v>151091</v>
      </c>
    </row>
    <row r="793" spans="1:9">
      <c r="B793" s="1" t="s">
        <v>1117</v>
      </c>
      <c r="C793" s="76">
        <v>83762</v>
      </c>
      <c r="D793" s="76">
        <v>117229</v>
      </c>
      <c r="G793" s="76">
        <v>120973</v>
      </c>
      <c r="H793" s="1">
        <f>12/12*2080*50.58</f>
        <v>105206.39999999999</v>
      </c>
      <c r="I793" s="1" t="s">
        <v>1112</v>
      </c>
    </row>
    <row r="794" spans="1:9">
      <c r="B794" s="1" t="s">
        <v>1013</v>
      </c>
      <c r="C794" s="76">
        <v>117374</v>
      </c>
      <c r="D794" s="76">
        <v>104291</v>
      </c>
      <c r="E794" s="64"/>
      <c r="F794" s="64"/>
      <c r="G794" s="76">
        <v>112351</v>
      </c>
    </row>
    <row r="795" spans="1:9">
      <c r="B795" s="1" t="s">
        <v>1014</v>
      </c>
      <c r="C795" s="76">
        <v>95326</v>
      </c>
      <c r="D795" s="76">
        <v>101754</v>
      </c>
      <c r="E795" s="64"/>
      <c r="F795" s="64"/>
      <c r="G795" s="76">
        <v>104998</v>
      </c>
      <c r="H795" s="1">
        <f>12/12*2080*50.48</f>
        <v>104998.39999999999</v>
      </c>
      <c r="I795" s="1" t="s">
        <v>1113</v>
      </c>
    </row>
    <row r="796" spans="1:9">
      <c r="B796" s="1" t="s">
        <v>350</v>
      </c>
      <c r="C796" s="76"/>
      <c r="D796" s="76"/>
    </row>
    <row r="797" spans="1:9">
      <c r="B797" s="42" t="s">
        <v>998</v>
      </c>
      <c r="C797" s="76">
        <v>21895</v>
      </c>
      <c r="D797" s="76">
        <v>30132</v>
      </c>
      <c r="E797" s="65"/>
      <c r="F797" s="65"/>
      <c r="G797" s="76">
        <v>26244</v>
      </c>
    </row>
    <row r="798" spans="1:9">
      <c r="C798" s="76">
        <f>SUM(C789:C797)</f>
        <v>751725</v>
      </c>
      <c r="D798" s="76">
        <f>SUM(D789:D797)</f>
        <v>891044</v>
      </c>
      <c r="E798" s="60" t="s">
        <v>346</v>
      </c>
      <c r="F798" s="60"/>
      <c r="G798" s="76">
        <f>SUM(G789:G797)</f>
        <v>906110</v>
      </c>
    </row>
    <row r="799" spans="1:9">
      <c r="C799" s="55"/>
      <c r="D799" s="78"/>
      <c r="G799" s="78"/>
    </row>
    <row r="800" spans="1:9" ht="38.25">
      <c r="A800" s="23" t="s">
        <v>109</v>
      </c>
      <c r="B800" s="11" t="s">
        <v>0</v>
      </c>
      <c r="C800" s="85" t="str">
        <f>C1</f>
        <v>Fiscal Yr                      2024-25</v>
      </c>
      <c r="D800" s="173" t="str">
        <f>D1</f>
        <v>Fiscal Yr                      2025-26</v>
      </c>
      <c r="E800" s="87" t="str">
        <f t="shared" ref="E800:F800" si="62">E1</f>
        <v>Current FY               Actual @ Jan'26</v>
      </c>
      <c r="F800" s="87" t="str">
        <f t="shared" si="62"/>
        <v>Current FY               Actual % Expended @ 7mo of Year</v>
      </c>
      <c r="G800" s="183" t="str">
        <f>G1</f>
        <v>Fiscal Yr                      2026-27</v>
      </c>
    </row>
    <row r="801" spans="1:7">
      <c r="A801" s="23">
        <v>4220.05</v>
      </c>
      <c r="B801" s="1" t="s">
        <v>18</v>
      </c>
      <c r="C801" s="76">
        <f>C804</f>
        <v>5920</v>
      </c>
      <c r="D801" s="76">
        <f>D804</f>
        <v>5920</v>
      </c>
      <c r="E801" s="62">
        <v>0</v>
      </c>
      <c r="F801" s="146" t="e">
        <f>E801/#REF!</f>
        <v>#REF!</v>
      </c>
    </row>
    <row r="802" spans="1:7">
      <c r="C802" s="78"/>
      <c r="D802" s="78"/>
    </row>
    <row r="803" spans="1:7">
      <c r="C803" s="78"/>
      <c r="D803" s="78"/>
      <c r="E803" s="64"/>
      <c r="F803" s="64"/>
    </row>
    <row r="804" spans="1:7">
      <c r="C804" s="76">
        <v>5920</v>
      </c>
      <c r="D804" s="76">
        <v>5920</v>
      </c>
      <c r="E804" s="60" t="s">
        <v>346</v>
      </c>
      <c r="F804" s="60"/>
    </row>
    <row r="805" spans="1:7">
      <c r="B805" s="6"/>
      <c r="C805" s="86"/>
      <c r="D805" s="78"/>
      <c r="G805" s="78"/>
    </row>
    <row r="806" spans="1:7" ht="38.25">
      <c r="A806" s="23" t="s">
        <v>109</v>
      </c>
      <c r="B806" s="11" t="s">
        <v>0</v>
      </c>
      <c r="C806" s="85" t="str">
        <f>C1</f>
        <v>Fiscal Yr                      2024-25</v>
      </c>
      <c r="D806" s="173" t="str">
        <f>D1</f>
        <v>Fiscal Yr                      2025-26</v>
      </c>
      <c r="E806" s="87" t="str">
        <f t="shared" ref="E806:F806" si="63">E1</f>
        <v>Current FY               Actual @ Jan'26</v>
      </c>
      <c r="F806" s="87" t="str">
        <f t="shared" si="63"/>
        <v>Current FY               Actual % Expended @ 7mo of Year</v>
      </c>
      <c r="G806" s="183" t="str">
        <f>G1</f>
        <v>Fiscal Yr                      2026-27</v>
      </c>
    </row>
    <row r="807" spans="1:7">
      <c r="A807" s="23">
        <v>4230.05</v>
      </c>
      <c r="B807" s="1" t="s">
        <v>21</v>
      </c>
      <c r="C807" s="76">
        <f>C814</f>
        <v>42500</v>
      </c>
      <c r="D807" s="76">
        <f>D814</f>
        <v>45500</v>
      </c>
      <c r="F807" s="146" t="e">
        <f>E807/#REF!</f>
        <v>#REF!</v>
      </c>
      <c r="G807" s="76">
        <f>G814</f>
        <v>50000</v>
      </c>
    </row>
    <row r="808" spans="1:7">
      <c r="C808" s="78"/>
      <c r="D808" s="76"/>
    </row>
    <row r="809" spans="1:7">
      <c r="B809" s="1" t="s">
        <v>140</v>
      </c>
      <c r="C809" s="76">
        <v>32500</v>
      </c>
      <c r="D809" s="76">
        <v>35500</v>
      </c>
      <c r="G809" s="76">
        <v>40000</v>
      </c>
    </row>
    <row r="810" spans="1:7">
      <c r="B810" s="1" t="s">
        <v>136</v>
      </c>
      <c r="C810" s="76">
        <v>5000</v>
      </c>
      <c r="D810" s="76">
        <v>5000</v>
      </c>
      <c r="G810" s="76">
        <v>5000</v>
      </c>
    </row>
    <row r="811" spans="1:7">
      <c r="B811" s="1" t="s">
        <v>137</v>
      </c>
      <c r="C811" s="76">
        <v>5000</v>
      </c>
      <c r="D811" s="76">
        <v>5000</v>
      </c>
      <c r="G811" s="76">
        <v>5000</v>
      </c>
    </row>
    <row r="812" spans="1:7">
      <c r="B812" s="42" t="s">
        <v>999</v>
      </c>
      <c r="C812" s="76"/>
      <c r="D812" s="76"/>
    </row>
    <row r="813" spans="1:7">
      <c r="B813" s="11"/>
      <c r="C813" s="76"/>
      <c r="D813" s="76"/>
    </row>
    <row r="814" spans="1:7">
      <c r="C814" s="76">
        <f>SUM(C809:C813)</f>
        <v>42500</v>
      </c>
      <c r="D814" s="76">
        <f>SUM(D809:D813)</f>
        <v>45500</v>
      </c>
      <c r="E814" s="60" t="s">
        <v>346</v>
      </c>
      <c r="F814" s="60"/>
      <c r="G814" s="76">
        <f>SUM(G809:G813)</f>
        <v>50000</v>
      </c>
    </row>
    <row r="815" spans="1:7">
      <c r="C815" s="55"/>
      <c r="D815" s="76"/>
    </row>
    <row r="816" spans="1:7">
      <c r="C816" s="55"/>
      <c r="D816" s="76"/>
    </row>
    <row r="817" spans="1:7" ht="38.25">
      <c r="A817" s="23" t="s">
        <v>109</v>
      </c>
      <c r="B817" s="11" t="s">
        <v>0</v>
      </c>
      <c r="C817" s="85" t="str">
        <f>C1</f>
        <v>Fiscal Yr                      2024-25</v>
      </c>
      <c r="D817" s="173" t="str">
        <f>D1</f>
        <v>Fiscal Yr                      2025-26</v>
      </c>
      <c r="E817" s="87" t="str">
        <f t="shared" ref="E817:F817" si="64">E1</f>
        <v>Current FY               Actual @ Jan'26</v>
      </c>
      <c r="F817" s="87" t="str">
        <f t="shared" si="64"/>
        <v>Current FY               Actual % Expended @ 7mo of Year</v>
      </c>
      <c r="G817" s="183" t="str">
        <f>G1</f>
        <v>Fiscal Yr                      2026-27</v>
      </c>
    </row>
    <row r="818" spans="1:7">
      <c r="A818" s="23">
        <v>4240.05</v>
      </c>
      <c r="B818" s="1" t="s">
        <v>23</v>
      </c>
      <c r="C818" s="76">
        <f>C823</f>
        <v>22749</v>
      </c>
      <c r="D818" s="76">
        <f>D823</f>
        <v>22749</v>
      </c>
      <c r="F818" s="146" t="e">
        <f>E818/#REF!</f>
        <v>#REF!</v>
      </c>
      <c r="G818" s="76">
        <f>G823</f>
        <v>22749</v>
      </c>
    </row>
    <row r="819" spans="1:7">
      <c r="C819" s="76"/>
      <c r="D819" s="76"/>
    </row>
    <row r="820" spans="1:7">
      <c r="B820" s="1" t="s">
        <v>864</v>
      </c>
      <c r="C820" s="78">
        <v>1540</v>
      </c>
      <c r="D820" s="76">
        <v>1540</v>
      </c>
      <c r="E820" s="64"/>
      <c r="F820" s="64"/>
      <c r="G820" s="76">
        <v>1540</v>
      </c>
    </row>
    <row r="821" spans="1:7">
      <c r="B821" s="1" t="s">
        <v>141</v>
      </c>
      <c r="C821" s="76">
        <v>10478</v>
      </c>
      <c r="D821" s="76">
        <v>10478</v>
      </c>
      <c r="E821" s="64"/>
      <c r="F821" s="64"/>
      <c r="G821" s="76">
        <v>10478</v>
      </c>
    </row>
    <row r="822" spans="1:7">
      <c r="B822" s="1" t="s">
        <v>142</v>
      </c>
      <c r="C822" s="76">
        <v>10731</v>
      </c>
      <c r="D822" s="76">
        <v>10731</v>
      </c>
      <c r="G822" s="76">
        <v>10731</v>
      </c>
    </row>
    <row r="823" spans="1:7">
      <c r="A823" s="1"/>
      <c r="B823" s="1" t="s">
        <v>916</v>
      </c>
      <c r="C823" s="76">
        <f>SUM(C820:C822)</f>
        <v>22749</v>
      </c>
      <c r="D823" s="76">
        <v>22749</v>
      </c>
      <c r="E823" s="60" t="s">
        <v>346</v>
      </c>
      <c r="F823" s="60"/>
      <c r="G823" s="76">
        <f>SUM(G820:G822)</f>
        <v>22749</v>
      </c>
    </row>
    <row r="824" spans="1:7">
      <c r="A824" s="1"/>
      <c r="C824" s="86"/>
      <c r="D824" s="78"/>
      <c r="G824" s="78"/>
    </row>
    <row r="825" spans="1:7">
      <c r="A825" s="1"/>
      <c r="C825" s="86"/>
      <c r="D825" s="78"/>
      <c r="G825" s="78"/>
    </row>
    <row r="826" spans="1:7" ht="38.25">
      <c r="A826" s="23" t="s">
        <v>109</v>
      </c>
      <c r="B826" s="11" t="s">
        <v>0</v>
      </c>
      <c r="C826" s="85" t="str">
        <f>C1</f>
        <v>Fiscal Yr                      2024-25</v>
      </c>
      <c r="D826" s="173" t="str">
        <f>D1</f>
        <v>Fiscal Yr                      2025-26</v>
      </c>
      <c r="E826" s="87" t="str">
        <f t="shared" ref="E826:F826" si="65">E1</f>
        <v>Current FY               Actual @ Jan'26</v>
      </c>
      <c r="F826" s="87" t="str">
        <f t="shared" si="65"/>
        <v>Current FY               Actual % Expended @ 7mo of Year</v>
      </c>
      <c r="G826" s="183" t="str">
        <f>G1</f>
        <v>Fiscal Yr                      2026-27</v>
      </c>
    </row>
    <row r="827" spans="1:7">
      <c r="A827" s="23">
        <v>4610.05</v>
      </c>
      <c r="B827" s="1" t="s">
        <v>497</v>
      </c>
      <c r="C827" s="76">
        <f>C830</f>
        <v>11327</v>
      </c>
      <c r="D827" s="76">
        <v>13883</v>
      </c>
      <c r="F827" s="146" t="e">
        <f>E827/#REF!</f>
        <v>#REF!</v>
      </c>
      <c r="G827" s="76">
        <v>14023</v>
      </c>
    </row>
    <row r="828" spans="1:7">
      <c r="C828" s="76"/>
      <c r="D828" s="76"/>
    </row>
    <row r="829" spans="1:7">
      <c r="B829" s="11"/>
      <c r="C829" s="76"/>
      <c r="D829" s="76"/>
    </row>
    <row r="830" spans="1:7">
      <c r="C830" s="76">
        <v>11327</v>
      </c>
      <c r="D830" s="76">
        <v>13883</v>
      </c>
      <c r="E830" s="60" t="s">
        <v>346</v>
      </c>
      <c r="F830" s="60"/>
      <c r="G830" s="76">
        <v>14023</v>
      </c>
    </row>
    <row r="831" spans="1:7" ht="15">
      <c r="C831" s="86"/>
      <c r="D831" s="80"/>
      <c r="E831" s="60"/>
      <c r="F831" s="60"/>
      <c r="G831" s="80"/>
    </row>
    <row r="832" spans="1:7" ht="15">
      <c r="C832" s="86"/>
      <c r="D832" s="80"/>
      <c r="E832" s="60"/>
      <c r="F832" s="60"/>
      <c r="G832" s="80"/>
    </row>
    <row r="833" spans="1:7" ht="38.25">
      <c r="A833" s="23" t="s">
        <v>109</v>
      </c>
      <c r="B833" s="11" t="s">
        <v>0</v>
      </c>
      <c r="C833" s="85" t="str">
        <f>C1</f>
        <v>Fiscal Yr                      2024-25</v>
      </c>
      <c r="D833" s="173" t="str">
        <f>D1</f>
        <v>Fiscal Yr                      2025-26</v>
      </c>
      <c r="E833" s="87" t="str">
        <f t="shared" ref="E833:F833" si="66">E1</f>
        <v>Current FY               Actual @ Jan'26</v>
      </c>
      <c r="F833" s="87" t="str">
        <f t="shared" si="66"/>
        <v>Current FY               Actual % Expended @ 7mo of Year</v>
      </c>
      <c r="G833" s="183" t="str">
        <f>G1</f>
        <v>Fiscal Yr                      2026-27</v>
      </c>
    </row>
    <row r="834" spans="1:7">
      <c r="A834" s="23">
        <v>4620.05</v>
      </c>
      <c r="B834" s="1" t="s">
        <v>26</v>
      </c>
      <c r="C834" s="76">
        <f>C839</f>
        <v>112357</v>
      </c>
      <c r="D834" s="76">
        <f>D839</f>
        <v>134519</v>
      </c>
      <c r="F834" s="146" t="e">
        <f>E834/#REF!</f>
        <v>#REF!</v>
      </c>
      <c r="G834" s="76">
        <f>G839</f>
        <v>124074</v>
      </c>
    </row>
    <row r="835" spans="1:7">
      <c r="C835" s="76"/>
      <c r="D835" s="76"/>
    </row>
    <row r="836" spans="1:7">
      <c r="B836" s="171"/>
      <c r="C836" s="76"/>
      <c r="D836" s="76"/>
      <c r="E836" s="64"/>
      <c r="F836" s="64"/>
    </row>
    <row r="837" spans="1:7">
      <c r="B837" s="171"/>
      <c r="C837" s="76"/>
      <c r="D837" s="76"/>
      <c r="E837" s="64"/>
      <c r="F837" s="64"/>
    </row>
    <row r="838" spans="1:7">
      <c r="B838" s="171" t="s">
        <v>860</v>
      </c>
      <c r="C838" s="76">
        <v>112357</v>
      </c>
      <c r="D838" s="76">
        <v>134519</v>
      </c>
      <c r="E838" s="64"/>
      <c r="F838" s="64"/>
      <c r="G838" s="76">
        <v>124074</v>
      </c>
    </row>
    <row r="839" spans="1:7">
      <c r="C839" s="76">
        <f>SUM(C838)</f>
        <v>112357</v>
      </c>
      <c r="D839" s="76">
        <f>SUM(D838)</f>
        <v>134519</v>
      </c>
      <c r="E839" s="60" t="s">
        <v>346</v>
      </c>
      <c r="F839" s="60"/>
      <c r="G839" s="76">
        <f>SUM(G838)</f>
        <v>124074</v>
      </c>
    </row>
    <row r="840" spans="1:7">
      <c r="A840" s="1"/>
      <c r="C840" s="55"/>
      <c r="D840" s="78"/>
      <c r="E840" s="64"/>
      <c r="F840" s="64"/>
      <c r="G840" s="78"/>
    </row>
    <row r="841" spans="1:7">
      <c r="A841" s="1"/>
      <c r="C841" s="55"/>
      <c r="D841" s="78"/>
      <c r="E841" s="64"/>
      <c r="F841" s="64"/>
      <c r="G841" s="78"/>
    </row>
    <row r="842" spans="1:7" ht="38.25">
      <c r="A842" s="23" t="s">
        <v>109</v>
      </c>
      <c r="B842" s="11" t="s">
        <v>0</v>
      </c>
      <c r="C842" s="85" t="str">
        <f>C1</f>
        <v>Fiscal Yr                      2024-25</v>
      </c>
      <c r="D842" s="173" t="str">
        <f>D1</f>
        <v>Fiscal Yr                      2025-26</v>
      </c>
      <c r="E842" s="87" t="str">
        <f t="shared" ref="E842:F842" si="67">E1</f>
        <v>Current FY               Actual @ Jan'26</v>
      </c>
      <c r="F842" s="87" t="str">
        <f t="shared" si="67"/>
        <v>Current FY               Actual % Expended @ 7mo of Year</v>
      </c>
      <c r="G842" s="183" t="str">
        <f>G1</f>
        <v>Fiscal Yr                      2026-27</v>
      </c>
    </row>
    <row r="843" spans="1:7">
      <c r="A843" s="23">
        <v>4640.05</v>
      </c>
      <c r="B843" s="1" t="s">
        <v>29</v>
      </c>
      <c r="C843" s="76">
        <f>C850</f>
        <v>193313</v>
      </c>
      <c r="D843" s="76">
        <f>D850</f>
        <v>223687</v>
      </c>
      <c r="F843" s="146" t="e">
        <f>E843/#REF!</f>
        <v>#REF!</v>
      </c>
      <c r="G843" s="76">
        <f>G850</f>
        <v>173730</v>
      </c>
    </row>
    <row r="844" spans="1:7">
      <c r="A844" s="23"/>
      <c r="C844" s="76"/>
      <c r="D844" s="76"/>
      <c r="F844" s="146"/>
    </row>
    <row r="845" spans="1:7">
      <c r="A845" s="23"/>
      <c r="B845" s="1" t="s">
        <v>595</v>
      </c>
      <c r="C845" s="76"/>
      <c r="D845" s="76">
        <v>30528</v>
      </c>
      <c r="G845" s="76">
        <v>33569</v>
      </c>
    </row>
    <row r="846" spans="1:7">
      <c r="B846" s="1" t="s">
        <v>594</v>
      </c>
      <c r="C846" s="76">
        <v>192696</v>
      </c>
      <c r="D846" s="76">
        <v>192696</v>
      </c>
      <c r="G846" s="76">
        <v>140054</v>
      </c>
    </row>
    <row r="847" spans="1:7">
      <c r="B847" s="1" t="s">
        <v>508</v>
      </c>
      <c r="C847" s="76">
        <v>617</v>
      </c>
      <c r="D847" s="76">
        <v>463</v>
      </c>
      <c r="G847" s="76">
        <v>107</v>
      </c>
    </row>
    <row r="848" spans="1:7">
      <c r="B848" s="2"/>
      <c r="C848" s="76"/>
      <c r="D848" s="76"/>
      <c r="E848" s="1"/>
      <c r="F848" s="60"/>
    </row>
    <row r="849" spans="1:7">
      <c r="C849" s="76"/>
      <c r="D849" s="76"/>
      <c r="E849" s="60"/>
      <c r="F849" s="60"/>
    </row>
    <row r="850" spans="1:7">
      <c r="C850" s="76">
        <f>SUM(C845:C849)</f>
        <v>193313</v>
      </c>
      <c r="D850" s="76">
        <f>SUM(D845:D849)</f>
        <v>223687</v>
      </c>
      <c r="E850" s="60" t="s">
        <v>346</v>
      </c>
      <c r="F850" s="60"/>
      <c r="G850" s="76">
        <f>SUM(G845:G849)</f>
        <v>173730</v>
      </c>
    </row>
    <row r="851" spans="1:7">
      <c r="C851" s="76"/>
      <c r="D851" s="76"/>
      <c r="E851" s="60"/>
      <c r="F851" s="60"/>
    </row>
    <row r="852" spans="1:7" ht="38.25">
      <c r="A852" s="23" t="s">
        <v>109</v>
      </c>
      <c r="B852" s="11" t="s">
        <v>0</v>
      </c>
      <c r="C852" s="85" t="str">
        <f>C1</f>
        <v>Fiscal Yr                      2024-25</v>
      </c>
      <c r="D852" s="173" t="str">
        <f>D1</f>
        <v>Fiscal Yr                      2025-26</v>
      </c>
      <c r="E852" s="87" t="str">
        <f t="shared" ref="E852:F852" si="68">E1</f>
        <v>Current FY               Actual @ Jan'26</v>
      </c>
      <c r="F852" s="87" t="str">
        <f t="shared" si="68"/>
        <v>Current FY               Actual % Expended @ 7mo of Year</v>
      </c>
      <c r="G852" s="183" t="str">
        <f>G1</f>
        <v>Fiscal Yr                      2026-27</v>
      </c>
    </row>
    <row r="853" spans="1:7">
      <c r="A853" s="23">
        <v>4650.05</v>
      </c>
      <c r="B853" s="1" t="s">
        <v>621</v>
      </c>
      <c r="C853" s="76">
        <v>10896</v>
      </c>
      <c r="D853" s="76">
        <v>9801</v>
      </c>
      <c r="E853" s="67"/>
      <c r="F853" s="65" t="e">
        <f>E853/#REF!</f>
        <v>#REF!</v>
      </c>
      <c r="G853" s="76">
        <f>G855</f>
        <v>7487</v>
      </c>
    </row>
    <row r="854" spans="1:7">
      <c r="B854" s="1" t="s">
        <v>987</v>
      </c>
      <c r="C854" s="76"/>
      <c r="D854" s="76"/>
      <c r="E854" s="60"/>
      <c r="F854" s="60"/>
    </row>
    <row r="855" spans="1:7">
      <c r="C855" s="76">
        <v>10896</v>
      </c>
      <c r="D855" s="76">
        <v>9801</v>
      </c>
      <c r="E855" s="60"/>
      <c r="F855" s="60"/>
      <c r="G855" s="76">
        <v>7487</v>
      </c>
    </row>
    <row r="856" spans="1:7">
      <c r="C856" s="86"/>
      <c r="D856" s="76"/>
      <c r="E856" s="60"/>
      <c r="F856" s="60"/>
    </row>
    <row r="857" spans="1:7">
      <c r="C857" s="86"/>
      <c r="D857" s="76"/>
      <c r="E857" s="60"/>
      <c r="F857" s="60"/>
    </row>
    <row r="858" spans="1:7" ht="38.25">
      <c r="A858" s="23" t="s">
        <v>109</v>
      </c>
      <c r="B858" s="11" t="s">
        <v>0</v>
      </c>
      <c r="C858" s="85" t="str">
        <f>C1</f>
        <v>Fiscal Yr                      2024-25</v>
      </c>
      <c r="D858" s="173" t="str">
        <f>D1</f>
        <v>Fiscal Yr                      2025-26</v>
      </c>
      <c r="E858" s="87" t="str">
        <f t="shared" ref="E858:F858" si="69">E1</f>
        <v>Current FY               Actual @ Jan'26</v>
      </c>
      <c r="F858" s="87" t="str">
        <f t="shared" si="69"/>
        <v>Current FY               Actual % Expended @ 7mo of Year</v>
      </c>
      <c r="G858" s="183" t="str">
        <f>G1</f>
        <v>Fiscal Yr                      2026-27</v>
      </c>
    </row>
    <row r="859" spans="1:7">
      <c r="A859" s="23">
        <v>4660.05</v>
      </c>
      <c r="B859" s="1" t="s">
        <v>32</v>
      </c>
      <c r="C859" s="76">
        <f>C862</f>
        <v>1611</v>
      </c>
      <c r="D859" s="76">
        <v>1879</v>
      </c>
      <c r="F859" s="146" t="e">
        <f>E859/#REF!</f>
        <v>#REF!</v>
      </c>
      <c r="G859" s="76">
        <f>G862</f>
        <v>1841</v>
      </c>
    </row>
    <row r="860" spans="1:7">
      <c r="C860" s="78"/>
      <c r="D860" s="76"/>
    </row>
    <row r="861" spans="1:7">
      <c r="B861" s="1" t="s">
        <v>638</v>
      </c>
      <c r="C861" s="78"/>
      <c r="D861" s="76"/>
    </row>
    <row r="862" spans="1:7">
      <c r="C862" s="76">
        <v>1611</v>
      </c>
      <c r="D862" s="76">
        <v>1879</v>
      </c>
      <c r="E862" s="60" t="s">
        <v>346</v>
      </c>
      <c r="F862" s="60"/>
      <c r="G862" s="76">
        <v>1841</v>
      </c>
    </row>
    <row r="863" spans="1:7">
      <c r="C863" s="86"/>
      <c r="D863" s="76"/>
      <c r="E863" s="60"/>
      <c r="F863" s="60"/>
    </row>
    <row r="864" spans="1:7">
      <c r="C864" s="86"/>
      <c r="D864" s="76"/>
      <c r="E864" s="60"/>
      <c r="F864" s="60"/>
    </row>
    <row r="865" spans="1:7" ht="38.25">
      <c r="A865" s="23" t="s">
        <v>109</v>
      </c>
      <c r="B865" s="11" t="s">
        <v>0</v>
      </c>
      <c r="C865" s="85" t="str">
        <f>C1</f>
        <v>Fiscal Yr                      2024-25</v>
      </c>
      <c r="D865" s="173" t="str">
        <f>D1</f>
        <v>Fiscal Yr                      2025-26</v>
      </c>
      <c r="E865" s="87" t="str">
        <f t="shared" ref="E865:F865" si="70">E1</f>
        <v>Current FY               Actual @ Jan'26</v>
      </c>
      <c r="F865" s="87" t="str">
        <f t="shared" si="70"/>
        <v>Current FY               Actual % Expended @ 7mo of Year</v>
      </c>
      <c r="G865" s="183" t="str">
        <f>G1</f>
        <v>Fiscal Yr                      2026-27</v>
      </c>
    </row>
    <row r="866" spans="1:7">
      <c r="A866" s="23">
        <v>4670.05</v>
      </c>
      <c r="B866" s="1" t="s">
        <v>35</v>
      </c>
      <c r="C866" s="76">
        <v>2838</v>
      </c>
      <c r="D866" s="76">
        <v>2969</v>
      </c>
      <c r="F866" s="146" t="e">
        <f>E866/#REF!</f>
        <v>#REF!</v>
      </c>
      <c r="G866" s="76">
        <f>G868</f>
        <v>2091</v>
      </c>
    </row>
    <row r="867" spans="1:7">
      <c r="B867" s="1" t="s">
        <v>987</v>
      </c>
      <c r="C867" s="76"/>
      <c r="D867" s="76"/>
    </row>
    <row r="868" spans="1:7">
      <c r="C868" s="76">
        <v>2838</v>
      </c>
      <c r="D868" s="76">
        <v>2969</v>
      </c>
      <c r="E868" s="60" t="s">
        <v>346</v>
      </c>
      <c r="F868" s="60"/>
      <c r="G868" s="76">
        <v>2091</v>
      </c>
    </row>
    <row r="869" spans="1:7">
      <c r="C869" s="86"/>
      <c r="D869" s="78"/>
      <c r="G869" s="78"/>
    </row>
    <row r="870" spans="1:7">
      <c r="C870" s="55"/>
      <c r="D870" s="78"/>
      <c r="G870" s="78"/>
    </row>
    <row r="871" spans="1:7" ht="38.25">
      <c r="A871" s="23" t="s">
        <v>109</v>
      </c>
      <c r="B871" s="11" t="s">
        <v>0</v>
      </c>
      <c r="C871" s="85" t="str">
        <f>C1</f>
        <v>Fiscal Yr                      2024-25</v>
      </c>
      <c r="D871" s="173" t="str">
        <f>D1</f>
        <v>Fiscal Yr                      2025-26</v>
      </c>
      <c r="E871" s="87" t="str">
        <f t="shared" ref="E871:F871" si="71">E1</f>
        <v>Current FY               Actual @ Jan'26</v>
      </c>
      <c r="F871" s="87" t="str">
        <f t="shared" si="71"/>
        <v>Current FY               Actual % Expended @ 7mo of Year</v>
      </c>
      <c r="G871" s="183" t="str">
        <f>G1</f>
        <v>Fiscal Yr                      2026-27</v>
      </c>
    </row>
    <row r="872" spans="1:7">
      <c r="A872" s="23">
        <v>4685.05</v>
      </c>
      <c r="B872" s="1" t="s">
        <v>38</v>
      </c>
      <c r="C872" s="76">
        <f>C876</f>
        <v>6354</v>
      </c>
      <c r="D872" s="76">
        <f>D876</f>
        <v>7711</v>
      </c>
      <c r="F872" s="146" t="e">
        <f>E872/#REF!</f>
        <v>#REF!</v>
      </c>
      <c r="G872" s="76">
        <f>G876</f>
        <v>8541</v>
      </c>
    </row>
    <row r="873" spans="1:7">
      <c r="C873" s="76"/>
      <c r="D873" s="76"/>
    </row>
    <row r="874" spans="1:7">
      <c r="B874" s="1" t="s">
        <v>892</v>
      </c>
      <c r="C874" s="76"/>
      <c r="D874" s="76">
        <v>7711</v>
      </c>
      <c r="G874" s="76">
        <v>8541</v>
      </c>
    </row>
    <row r="875" spans="1:7">
      <c r="C875" s="76"/>
      <c r="D875" s="76"/>
    </row>
    <row r="876" spans="1:7">
      <c r="C876" s="76">
        <v>6354</v>
      </c>
      <c r="D876" s="76">
        <f>SUM(D874:D875)</f>
        <v>7711</v>
      </c>
      <c r="E876" s="60" t="s">
        <v>346</v>
      </c>
      <c r="F876" s="60"/>
      <c r="G876" s="76">
        <f>SUM(G874:G875)</f>
        <v>8541</v>
      </c>
    </row>
    <row r="877" spans="1:7" ht="14.25">
      <c r="B877" s="11" t="s">
        <v>0</v>
      </c>
      <c r="C877" s="86"/>
      <c r="D877" s="79"/>
      <c r="E877" s="60"/>
      <c r="F877" s="60"/>
      <c r="G877" s="79"/>
    </row>
    <row r="878" spans="1:7" ht="14.25">
      <c r="B878" s="11"/>
      <c r="C878" s="86"/>
      <c r="D878" s="79"/>
      <c r="E878" s="60"/>
      <c r="F878" s="60"/>
      <c r="G878" s="79"/>
    </row>
    <row r="879" spans="1:7" ht="38.25">
      <c r="A879" s="23" t="s">
        <v>109</v>
      </c>
      <c r="B879" s="11"/>
      <c r="C879" s="85" t="str">
        <f>C1</f>
        <v>Fiscal Yr                      2024-25</v>
      </c>
      <c r="D879" s="173" t="str">
        <f>D1</f>
        <v>Fiscal Yr                      2025-26</v>
      </c>
      <c r="E879" s="87" t="str">
        <f t="shared" ref="E879:F879" si="72">E1</f>
        <v>Current FY               Actual @ Jan'26</v>
      </c>
      <c r="F879" s="87" t="str">
        <f t="shared" si="72"/>
        <v>Current FY               Actual % Expended @ 7mo of Year</v>
      </c>
      <c r="G879" s="183" t="str">
        <f>G1</f>
        <v>Fiscal Yr                      2026-27</v>
      </c>
    </row>
    <row r="880" spans="1:7">
      <c r="A880" s="23">
        <v>4690.05</v>
      </c>
      <c r="B880" s="1" t="s">
        <v>41</v>
      </c>
      <c r="C880" s="76">
        <f>C883</f>
        <v>31655</v>
      </c>
      <c r="D880" s="76">
        <f>D883</f>
        <v>39206</v>
      </c>
      <c r="F880" s="146" t="e">
        <f>E880/#REF!</f>
        <v>#REF!</v>
      </c>
      <c r="G880" s="76">
        <f>G883</f>
        <v>39646</v>
      </c>
    </row>
    <row r="881" spans="1:7">
      <c r="C881" s="76"/>
      <c r="D881" s="76"/>
    </row>
    <row r="882" spans="1:7">
      <c r="B882" s="1" t="s">
        <v>138</v>
      </c>
      <c r="C882" s="76"/>
      <c r="D882" s="76"/>
    </row>
    <row r="883" spans="1:7">
      <c r="C883" s="76">
        <v>31655</v>
      </c>
      <c r="D883" s="76">
        <v>39206</v>
      </c>
      <c r="E883" s="60" t="s">
        <v>346</v>
      </c>
      <c r="F883" s="60"/>
      <c r="G883" s="76">
        <v>39646</v>
      </c>
    </row>
    <row r="884" spans="1:7" ht="14.25">
      <c r="C884" s="86"/>
      <c r="D884" s="79"/>
      <c r="E884" s="60"/>
      <c r="F884" s="60"/>
      <c r="G884" s="79"/>
    </row>
    <row r="885" spans="1:7" ht="14.25">
      <c r="C885" s="86"/>
      <c r="D885" s="79"/>
      <c r="E885" s="60"/>
      <c r="F885" s="60"/>
      <c r="G885" s="79"/>
    </row>
    <row r="886" spans="1:7" ht="38.25">
      <c r="A886" s="23" t="s">
        <v>109</v>
      </c>
      <c r="B886" s="11" t="s">
        <v>0</v>
      </c>
      <c r="C886" s="85" t="str">
        <f>C1</f>
        <v>Fiscal Yr                      2024-25</v>
      </c>
      <c r="D886" s="173" t="str">
        <f>D1</f>
        <v>Fiscal Yr                      2025-26</v>
      </c>
      <c r="E886" s="87" t="str">
        <f t="shared" ref="E886:F886" si="73">E1</f>
        <v>Current FY               Actual @ Jan'26</v>
      </c>
      <c r="F886" s="87" t="str">
        <f t="shared" si="73"/>
        <v>Current FY               Actual % Expended @ 7mo of Year</v>
      </c>
      <c r="G886" s="183" t="str">
        <f>G1</f>
        <v>Fiscal Yr                      2026-27</v>
      </c>
    </row>
    <row r="887" spans="1:7">
      <c r="A887" s="23">
        <v>5005.05</v>
      </c>
      <c r="B887" s="1" t="s">
        <v>45</v>
      </c>
      <c r="C887" s="76">
        <f>C892</f>
        <v>37000</v>
      </c>
      <c r="D887" s="76">
        <f>D892</f>
        <v>38000</v>
      </c>
      <c r="F887" s="146">
        <v>0</v>
      </c>
      <c r="G887" s="76">
        <f>G892</f>
        <v>39000</v>
      </c>
    </row>
    <row r="888" spans="1:7">
      <c r="C888" s="76"/>
      <c r="D888" s="76"/>
    </row>
    <row r="889" spans="1:7">
      <c r="B889" s="1" t="s">
        <v>457</v>
      </c>
      <c r="C889" s="76">
        <v>32000</v>
      </c>
      <c r="D889" s="76">
        <v>33000</v>
      </c>
      <c r="G889" s="76">
        <v>34000</v>
      </c>
    </row>
    <row r="890" spans="1:7" ht="13.5" customHeight="1">
      <c r="B890" s="1" t="s">
        <v>493</v>
      </c>
      <c r="C890" s="76">
        <v>5000</v>
      </c>
      <c r="D890" s="76">
        <v>5000</v>
      </c>
      <c r="G890" s="76">
        <v>5000</v>
      </c>
    </row>
    <row r="891" spans="1:7" ht="12" customHeight="1">
      <c r="C891" s="76"/>
      <c r="D891" s="76"/>
    </row>
    <row r="892" spans="1:7" ht="12" customHeight="1">
      <c r="C892" s="76">
        <f>SUM(C889:C891)</f>
        <v>37000</v>
      </c>
      <c r="D892" s="76">
        <f>SUM(D889:D891)</f>
        <v>38000</v>
      </c>
      <c r="E892" s="60" t="s">
        <v>346</v>
      </c>
      <c r="F892" s="60"/>
      <c r="G892" s="76">
        <f>SUM(G889:G891)</f>
        <v>39000</v>
      </c>
    </row>
    <row r="893" spans="1:7" ht="12" customHeight="1">
      <c r="C893" s="86"/>
      <c r="D893" s="76"/>
      <c r="E893" s="60"/>
      <c r="F893" s="60"/>
    </row>
    <row r="894" spans="1:7" ht="12" customHeight="1">
      <c r="C894" s="55"/>
      <c r="D894" s="76"/>
      <c r="E894" s="60"/>
      <c r="F894" s="60"/>
    </row>
    <row r="895" spans="1:7" ht="38.25">
      <c r="A895" s="23" t="s">
        <v>109</v>
      </c>
      <c r="B895" s="11" t="s">
        <v>0</v>
      </c>
      <c r="C895" s="85" t="str">
        <f>C1</f>
        <v>Fiscal Yr                      2024-25</v>
      </c>
      <c r="D895" s="173" t="str">
        <f>D1</f>
        <v>Fiscal Yr                      2025-26</v>
      </c>
      <c r="E895" s="87" t="str">
        <f t="shared" ref="E895:F895" si="74">E1</f>
        <v>Current FY               Actual @ Jan'26</v>
      </c>
      <c r="F895" s="87" t="str">
        <f t="shared" si="74"/>
        <v>Current FY               Actual % Expended @ 7mo of Year</v>
      </c>
      <c r="G895" s="183" t="str">
        <f>G1</f>
        <v>Fiscal Yr                      2026-27</v>
      </c>
    </row>
    <row r="896" spans="1:7">
      <c r="A896" s="23">
        <v>5025.05</v>
      </c>
      <c r="B896" s="1" t="s">
        <v>50</v>
      </c>
      <c r="C896" s="76">
        <f>C928</f>
        <v>82720</v>
      </c>
      <c r="D896" s="76">
        <f>D928</f>
        <v>85000</v>
      </c>
      <c r="F896" s="146" t="e">
        <f>E896/#REF!</f>
        <v>#REF!</v>
      </c>
      <c r="G896" s="76">
        <f>G928</f>
        <v>111000</v>
      </c>
    </row>
    <row r="897" spans="1:7">
      <c r="A897" s="23"/>
      <c r="C897" s="76"/>
      <c r="D897" s="76"/>
      <c r="E897" s="64"/>
      <c r="F897" s="64"/>
    </row>
    <row r="898" spans="1:7">
      <c r="B898" s="156" t="s">
        <v>602</v>
      </c>
      <c r="C898" s="76"/>
      <c r="D898" s="76"/>
    </row>
    <row r="899" spans="1:7">
      <c r="B899" s="1" t="s">
        <v>758</v>
      </c>
      <c r="C899" s="76">
        <v>3000</v>
      </c>
      <c r="D899" s="76">
        <v>3000</v>
      </c>
      <c r="G899" s="76">
        <v>3000</v>
      </c>
    </row>
    <row r="900" spans="1:7">
      <c r="B900" s="1" t="s">
        <v>824</v>
      </c>
      <c r="C900" s="76">
        <v>1000</v>
      </c>
      <c r="D900" s="76">
        <v>1000</v>
      </c>
      <c r="G900" s="76">
        <v>1000</v>
      </c>
    </row>
    <row r="901" spans="1:7">
      <c r="B901" s="1" t="s">
        <v>806</v>
      </c>
      <c r="C901" s="76">
        <v>1200</v>
      </c>
      <c r="D901" s="76">
        <v>1480</v>
      </c>
      <c r="G901" s="76">
        <v>1480</v>
      </c>
    </row>
    <row r="902" spans="1:7">
      <c r="B902" s="1" t="s">
        <v>807</v>
      </c>
      <c r="C902" s="76">
        <v>440</v>
      </c>
      <c r="D902" s="76">
        <v>440</v>
      </c>
      <c r="G902" s="76">
        <v>440</v>
      </c>
    </row>
    <row r="903" spans="1:7">
      <c r="B903" s="1" t="s">
        <v>865</v>
      </c>
      <c r="C903" s="76">
        <v>900</v>
      </c>
      <c r="D903" s="76">
        <v>900</v>
      </c>
      <c r="G903" s="76">
        <v>900</v>
      </c>
    </row>
    <row r="904" spans="1:7">
      <c r="B904" s="1" t="s">
        <v>525</v>
      </c>
      <c r="C904" s="76">
        <v>1000</v>
      </c>
      <c r="D904" s="76">
        <v>1000</v>
      </c>
      <c r="G904" s="76">
        <v>1000</v>
      </c>
    </row>
    <row r="905" spans="1:7">
      <c r="B905" s="1" t="s">
        <v>722</v>
      </c>
      <c r="C905" s="76">
        <v>2500</v>
      </c>
      <c r="D905" s="76">
        <v>2500</v>
      </c>
      <c r="G905" s="76">
        <v>2500</v>
      </c>
    </row>
    <row r="906" spans="1:7">
      <c r="B906" s="1" t="s">
        <v>723</v>
      </c>
      <c r="C906" s="76">
        <v>1500</v>
      </c>
      <c r="D906" s="76">
        <v>1500</v>
      </c>
      <c r="G906" s="76">
        <v>1500</v>
      </c>
    </row>
    <row r="907" spans="1:7">
      <c r="B907" s="78"/>
      <c r="C907" s="76"/>
      <c r="D907" s="76"/>
    </row>
    <row r="908" spans="1:7">
      <c r="B908" s="156" t="s">
        <v>122</v>
      </c>
      <c r="C908" s="76"/>
      <c r="D908" s="76"/>
    </row>
    <row r="909" spans="1:7">
      <c r="B909" s="1" t="s">
        <v>370</v>
      </c>
      <c r="C909" s="76">
        <v>1000</v>
      </c>
      <c r="D909" s="76">
        <v>1000</v>
      </c>
      <c r="G909" s="76">
        <v>1000</v>
      </c>
    </row>
    <row r="910" spans="1:7">
      <c r="B910" s="1" t="s">
        <v>866</v>
      </c>
      <c r="C910" s="76">
        <v>9000</v>
      </c>
      <c r="D910" s="76">
        <v>9000</v>
      </c>
      <c r="G910" s="76">
        <v>9000</v>
      </c>
    </row>
    <row r="911" spans="1:7">
      <c r="B911" s="1" t="s">
        <v>460</v>
      </c>
      <c r="C911" s="76">
        <v>6000</v>
      </c>
      <c r="D911" s="76">
        <v>6000</v>
      </c>
      <c r="G911" s="76">
        <v>6000</v>
      </c>
    </row>
    <row r="912" spans="1:7">
      <c r="B912" s="1" t="s">
        <v>808</v>
      </c>
      <c r="C912" s="76">
        <v>1500</v>
      </c>
      <c r="D912" s="76">
        <v>1500</v>
      </c>
      <c r="G912" s="76">
        <v>1500</v>
      </c>
    </row>
    <row r="913" spans="2:7">
      <c r="B913" s="1" t="s">
        <v>759</v>
      </c>
      <c r="C913" s="76">
        <v>500</v>
      </c>
      <c r="D913" s="76">
        <v>500</v>
      </c>
      <c r="G913" s="76">
        <v>500</v>
      </c>
    </row>
    <row r="914" spans="2:7">
      <c r="B914" s="1" t="s">
        <v>867</v>
      </c>
      <c r="C914" s="76">
        <v>4000</v>
      </c>
      <c r="D914" s="76">
        <v>4000</v>
      </c>
      <c r="G914" s="76">
        <v>4000</v>
      </c>
    </row>
    <row r="915" spans="2:7">
      <c r="B915" s="156" t="s">
        <v>371</v>
      </c>
      <c r="C915" s="76"/>
      <c r="D915" s="76"/>
    </row>
    <row r="916" spans="2:7">
      <c r="B916" s="1" t="s">
        <v>868</v>
      </c>
      <c r="C916" s="76">
        <v>3200</v>
      </c>
      <c r="D916" s="76">
        <v>3200</v>
      </c>
      <c r="G916" s="76">
        <v>3200</v>
      </c>
    </row>
    <row r="917" spans="2:7">
      <c r="B917" s="1" t="s">
        <v>869</v>
      </c>
      <c r="C917" s="76">
        <v>3200</v>
      </c>
      <c r="D917" s="76">
        <v>3200</v>
      </c>
      <c r="G917" s="76">
        <v>3200</v>
      </c>
    </row>
    <row r="918" spans="2:7">
      <c r="B918" s="1" t="s">
        <v>809</v>
      </c>
      <c r="C918" s="76">
        <v>2600</v>
      </c>
      <c r="D918" s="76">
        <v>2600</v>
      </c>
      <c r="G918" s="76">
        <v>2600</v>
      </c>
    </row>
    <row r="919" spans="2:7">
      <c r="B919" s="1" t="s">
        <v>810</v>
      </c>
      <c r="C919" s="76">
        <v>1200</v>
      </c>
      <c r="D919" s="76">
        <v>1200</v>
      </c>
      <c r="G919" s="76">
        <v>1200</v>
      </c>
    </row>
    <row r="920" spans="2:7">
      <c r="B920" s="1" t="s">
        <v>870</v>
      </c>
      <c r="C920" s="76">
        <v>1200</v>
      </c>
      <c r="D920" s="76">
        <v>1200</v>
      </c>
      <c r="G920" s="76">
        <v>1200</v>
      </c>
    </row>
    <row r="921" spans="2:7">
      <c r="B921" s="1" t="s">
        <v>871</v>
      </c>
      <c r="C921" s="76">
        <v>900</v>
      </c>
      <c r="D921" s="76">
        <v>900</v>
      </c>
      <c r="G921" s="76">
        <v>900</v>
      </c>
    </row>
    <row r="922" spans="2:7">
      <c r="B922" s="1" t="s">
        <v>872</v>
      </c>
      <c r="C922" s="76">
        <v>2400</v>
      </c>
      <c r="D922" s="76">
        <v>2400</v>
      </c>
      <c r="G922" s="76">
        <v>2400</v>
      </c>
    </row>
    <row r="923" spans="2:7">
      <c r="B923" s="1" t="s">
        <v>1024</v>
      </c>
      <c r="C923" s="76">
        <v>0</v>
      </c>
      <c r="D923" s="76">
        <v>0</v>
      </c>
    </row>
    <row r="924" spans="2:7">
      <c r="B924" s="1" t="s">
        <v>760</v>
      </c>
      <c r="C924" s="76">
        <v>1680</v>
      </c>
      <c r="D924" s="76">
        <v>1680</v>
      </c>
      <c r="G924" s="76">
        <v>1680</v>
      </c>
    </row>
    <row r="925" spans="2:7">
      <c r="B925" s="1" t="s">
        <v>447</v>
      </c>
      <c r="C925" s="76">
        <v>11300</v>
      </c>
      <c r="D925" s="76">
        <v>11300</v>
      </c>
      <c r="G925" s="76">
        <v>11300</v>
      </c>
    </row>
    <row r="926" spans="2:7">
      <c r="B926" s="1" t="s">
        <v>461</v>
      </c>
      <c r="C926" s="76">
        <v>5500</v>
      </c>
      <c r="D926" s="76">
        <v>6500</v>
      </c>
      <c r="G926" s="76">
        <v>6500</v>
      </c>
    </row>
    <row r="927" spans="2:7">
      <c r="B927" s="1" t="s">
        <v>116</v>
      </c>
      <c r="C927" s="76">
        <v>16000</v>
      </c>
      <c r="D927" s="76">
        <v>17000</v>
      </c>
      <c r="E927" s="69"/>
      <c r="F927" s="69"/>
      <c r="G927" s="76">
        <v>43000</v>
      </c>
    </row>
    <row r="928" spans="2:7">
      <c r="C928" s="76">
        <f>SUM(C897:C927)</f>
        <v>82720</v>
      </c>
      <c r="D928" s="76">
        <f>SUM(D899:D927)</f>
        <v>85000</v>
      </c>
      <c r="E928" s="60" t="s">
        <v>346</v>
      </c>
      <c r="F928" s="60"/>
      <c r="G928" s="76">
        <f>SUM(G897:G927)</f>
        <v>111000</v>
      </c>
    </row>
    <row r="929" spans="1:7" ht="15">
      <c r="C929" s="58"/>
      <c r="D929" s="78"/>
      <c r="E929" s="60"/>
      <c r="F929" s="60"/>
      <c r="G929" s="78"/>
    </row>
    <row r="930" spans="1:7" ht="38.25">
      <c r="A930" s="23" t="s">
        <v>109</v>
      </c>
      <c r="B930" s="11" t="s">
        <v>0</v>
      </c>
      <c r="C930" s="85" t="str">
        <f>C1</f>
        <v>Fiscal Yr                      2024-25</v>
      </c>
      <c r="D930" s="173" t="str">
        <f>D1</f>
        <v>Fiscal Yr                      2025-26</v>
      </c>
      <c r="E930" s="87" t="str">
        <f t="shared" ref="E930:F930" si="75">E1</f>
        <v>Current FY               Actual @ Jan'26</v>
      </c>
      <c r="F930" s="87" t="str">
        <f t="shared" si="75"/>
        <v>Current FY               Actual % Expended @ 7mo of Year</v>
      </c>
      <c r="G930" s="183" t="str">
        <f>G1</f>
        <v>Fiscal Yr                      2026-27</v>
      </c>
    </row>
    <row r="931" spans="1:7">
      <c r="A931" s="23">
        <v>5030.05</v>
      </c>
      <c r="B931" s="1" t="s">
        <v>51</v>
      </c>
      <c r="C931" s="76">
        <f>C941</f>
        <v>125000</v>
      </c>
      <c r="D931" s="76">
        <f>D941</f>
        <v>125000</v>
      </c>
      <c r="F931" s="146" t="e">
        <f>E931/#REF!</f>
        <v>#REF!</v>
      </c>
      <c r="G931" s="76">
        <f>G941</f>
        <v>154600</v>
      </c>
    </row>
    <row r="932" spans="1:7">
      <c r="A932" s="23"/>
      <c r="C932" s="76"/>
      <c r="D932" s="76"/>
      <c r="E932" s="64"/>
      <c r="F932" s="64"/>
    </row>
    <row r="933" spans="1:7">
      <c r="B933" s="1" t="s">
        <v>372</v>
      </c>
      <c r="C933" s="76">
        <v>42000</v>
      </c>
      <c r="D933" s="76">
        <v>42000</v>
      </c>
      <c r="E933" s="71"/>
      <c r="F933" s="71"/>
      <c r="G933" s="76">
        <v>42000</v>
      </c>
    </row>
    <row r="934" spans="1:7">
      <c r="B934" s="37" t="s">
        <v>780</v>
      </c>
      <c r="C934" s="76">
        <v>25000</v>
      </c>
      <c r="D934" s="76">
        <v>25000</v>
      </c>
      <c r="G934" s="76">
        <v>25000</v>
      </c>
    </row>
    <row r="935" spans="1:7">
      <c r="B935" s="1" t="s">
        <v>1025</v>
      </c>
      <c r="C935" s="76">
        <v>12000</v>
      </c>
      <c r="D935" s="76">
        <v>12000</v>
      </c>
      <c r="G935" s="76">
        <v>12000</v>
      </c>
    </row>
    <row r="936" spans="1:7">
      <c r="B936" s="1" t="s">
        <v>123</v>
      </c>
      <c r="C936" s="76">
        <v>15000</v>
      </c>
      <c r="D936" s="76">
        <v>15000</v>
      </c>
      <c r="G936" s="76">
        <v>15000</v>
      </c>
    </row>
    <row r="937" spans="1:7">
      <c r="B937" s="1" t="s">
        <v>1026</v>
      </c>
      <c r="C937" s="76"/>
      <c r="D937" s="76">
        <v>0</v>
      </c>
      <c r="G937" s="76">
        <v>27000</v>
      </c>
    </row>
    <row r="938" spans="1:7">
      <c r="B938" s="1" t="s">
        <v>724</v>
      </c>
      <c r="C938" s="76">
        <v>1000</v>
      </c>
      <c r="D938" s="76">
        <v>1000</v>
      </c>
    </row>
    <row r="939" spans="1:7">
      <c r="B939" s="1" t="s">
        <v>781</v>
      </c>
      <c r="C939" s="76">
        <v>30000</v>
      </c>
      <c r="D939" s="76">
        <v>30000</v>
      </c>
      <c r="G939" s="76">
        <v>30000</v>
      </c>
    </row>
    <row r="940" spans="1:7">
      <c r="B940" s="1" t="s">
        <v>1094</v>
      </c>
      <c r="C940" s="76"/>
      <c r="D940" s="76"/>
      <c r="G940" s="76">
        <v>3600</v>
      </c>
    </row>
    <row r="941" spans="1:7">
      <c r="C941" s="76">
        <f>SUM(C933:C940)</f>
        <v>125000</v>
      </c>
      <c r="D941" s="76">
        <f>SUM(D933:D940)</f>
        <v>125000</v>
      </c>
      <c r="E941" s="60" t="s">
        <v>346</v>
      </c>
      <c r="F941" s="60"/>
      <c r="G941" s="76">
        <f>SUM(G933:G940)</f>
        <v>154600</v>
      </c>
    </row>
    <row r="942" spans="1:7">
      <c r="C942" s="86"/>
      <c r="D942" s="76"/>
      <c r="E942" s="60"/>
      <c r="F942" s="60"/>
    </row>
    <row r="943" spans="1:7">
      <c r="C943" s="86"/>
      <c r="D943" s="76"/>
      <c r="E943" s="60"/>
      <c r="F943" s="60"/>
    </row>
    <row r="944" spans="1:7" ht="38.25">
      <c r="A944" s="23" t="s">
        <v>109</v>
      </c>
      <c r="B944" s="11" t="s">
        <v>0</v>
      </c>
      <c r="C944" s="85" t="str">
        <f>C1</f>
        <v>Fiscal Yr                      2024-25</v>
      </c>
      <c r="D944" s="173" t="str">
        <f>D1</f>
        <v>Fiscal Yr                      2025-26</v>
      </c>
      <c r="E944" s="87" t="str">
        <f t="shared" ref="E944:F944" si="76">E1</f>
        <v>Current FY               Actual @ Jan'26</v>
      </c>
      <c r="F944" s="87" t="str">
        <f t="shared" si="76"/>
        <v>Current FY               Actual % Expended @ 7mo of Year</v>
      </c>
      <c r="G944" s="183" t="str">
        <f>G1</f>
        <v>Fiscal Yr                      2026-27</v>
      </c>
    </row>
    <row r="945" spans="1:7">
      <c r="A945" s="23">
        <v>5035.05</v>
      </c>
      <c r="B945" s="1" t="s">
        <v>459</v>
      </c>
      <c r="C945" s="76">
        <f>C953</f>
        <v>48000</v>
      </c>
      <c r="D945" s="76">
        <f>D953</f>
        <v>48000</v>
      </c>
      <c r="F945" s="146" t="e">
        <f>E945/#REF!</f>
        <v>#REF!</v>
      </c>
      <c r="G945" s="76">
        <f>G953</f>
        <v>51000</v>
      </c>
    </row>
    <row r="946" spans="1:7">
      <c r="A946" s="23"/>
      <c r="C946" s="76"/>
      <c r="D946" s="76"/>
      <c r="F946" s="146"/>
    </row>
    <row r="947" spans="1:7">
      <c r="B947" s="1" t="s">
        <v>450</v>
      </c>
      <c r="C947" s="76"/>
      <c r="D947" s="76">
        <v>0</v>
      </c>
    </row>
    <row r="948" spans="1:7">
      <c r="B948" s="1" t="s">
        <v>631</v>
      </c>
      <c r="C948" s="76">
        <v>12000</v>
      </c>
      <c r="D948" s="76">
        <v>12000</v>
      </c>
      <c r="G948" s="76">
        <v>12000</v>
      </c>
    </row>
    <row r="949" spans="1:7">
      <c r="B949" s="1" t="s">
        <v>473</v>
      </c>
      <c r="C949" s="76">
        <v>10000</v>
      </c>
      <c r="D949" s="76">
        <v>5000</v>
      </c>
      <c r="G949" s="76">
        <v>5000</v>
      </c>
    </row>
    <row r="950" spans="1:7">
      <c r="B950" s="1" t="s">
        <v>811</v>
      </c>
      <c r="C950" s="76">
        <v>26000</v>
      </c>
      <c r="D950" s="76">
        <v>26000</v>
      </c>
      <c r="G950" s="76">
        <v>29000</v>
      </c>
    </row>
    <row r="951" spans="1:7">
      <c r="B951" s="1" t="s">
        <v>545</v>
      </c>
      <c r="C951" s="76"/>
      <c r="D951" s="76">
        <v>5000</v>
      </c>
      <c r="G951" s="76">
        <v>5000</v>
      </c>
    </row>
    <row r="952" spans="1:7">
      <c r="C952" s="76"/>
      <c r="D952" s="76"/>
    </row>
    <row r="953" spans="1:7">
      <c r="A953" s="23"/>
      <c r="C953" s="76">
        <f>SUM(C946:C952)</f>
        <v>48000</v>
      </c>
      <c r="D953" s="76">
        <f>SUM(D947:D952)</f>
        <v>48000</v>
      </c>
      <c r="E953" s="60" t="s">
        <v>346</v>
      </c>
      <c r="F953" s="60"/>
      <c r="G953" s="76">
        <f>SUM(G948:G952)</f>
        <v>51000</v>
      </c>
    </row>
    <row r="954" spans="1:7">
      <c r="C954" s="86"/>
      <c r="D954" s="78"/>
      <c r="E954" s="64"/>
      <c r="F954" s="64"/>
      <c r="G954" s="78"/>
    </row>
    <row r="955" spans="1:7">
      <c r="C955" s="86"/>
      <c r="D955" s="78"/>
      <c r="E955" s="64"/>
      <c r="F955" s="64"/>
      <c r="G955" s="78"/>
    </row>
    <row r="956" spans="1:7" ht="38.25">
      <c r="A956" s="23" t="s">
        <v>109</v>
      </c>
      <c r="B956" s="11" t="s">
        <v>0</v>
      </c>
      <c r="C956" s="85" t="str">
        <f>C1</f>
        <v>Fiscal Yr                      2024-25</v>
      </c>
      <c r="D956" s="173" t="str">
        <f>D1</f>
        <v>Fiscal Yr                      2025-26</v>
      </c>
      <c r="E956" s="87" t="str">
        <f t="shared" ref="E956:F956" si="77">E1</f>
        <v>Current FY               Actual @ Jan'26</v>
      </c>
      <c r="F956" s="87" t="str">
        <f t="shared" si="77"/>
        <v>Current FY               Actual % Expended @ 7mo of Year</v>
      </c>
      <c r="G956" s="183" t="str">
        <f>G1</f>
        <v>Fiscal Yr                      2026-27</v>
      </c>
    </row>
    <row r="957" spans="1:7">
      <c r="A957" s="23">
        <v>5040.05</v>
      </c>
      <c r="B957" s="1" t="s">
        <v>458</v>
      </c>
      <c r="C957" s="76">
        <f>C965</f>
        <v>29000</v>
      </c>
      <c r="D957" s="76">
        <f>D965</f>
        <v>36000</v>
      </c>
      <c r="F957" s="146" t="e">
        <f>E957/#REF!</f>
        <v>#REF!</v>
      </c>
      <c r="G957" s="76">
        <f>G965</f>
        <v>42000</v>
      </c>
    </row>
    <row r="958" spans="1:7">
      <c r="C958" s="76"/>
      <c r="D958" s="76"/>
    </row>
    <row r="959" spans="1:7">
      <c r="B959" s="1" t="s">
        <v>494</v>
      </c>
      <c r="C959" s="76">
        <v>10000</v>
      </c>
      <c r="D959" s="76">
        <v>10000</v>
      </c>
      <c r="G959" s="76">
        <v>13000</v>
      </c>
    </row>
    <row r="960" spans="1:7">
      <c r="B960" s="1" t="s">
        <v>917</v>
      </c>
      <c r="C960" s="76">
        <v>6000</v>
      </c>
      <c r="D960" s="76">
        <v>13000</v>
      </c>
      <c r="G960" s="76">
        <v>16000</v>
      </c>
    </row>
    <row r="961" spans="1:7">
      <c r="B961" s="1" t="s">
        <v>373</v>
      </c>
      <c r="C961" s="76">
        <v>1500</v>
      </c>
      <c r="D961" s="76">
        <v>1500</v>
      </c>
      <c r="G961" s="76">
        <v>1500</v>
      </c>
    </row>
    <row r="962" spans="1:7">
      <c r="B962" s="1" t="s">
        <v>444</v>
      </c>
      <c r="C962" s="76">
        <v>11000</v>
      </c>
      <c r="D962" s="76">
        <v>11000</v>
      </c>
      <c r="G962" s="76">
        <v>11000</v>
      </c>
    </row>
    <row r="963" spans="1:7">
      <c r="B963" s="1" t="s">
        <v>873</v>
      </c>
      <c r="C963" s="76">
        <v>500</v>
      </c>
      <c r="D963" s="76">
        <v>500</v>
      </c>
      <c r="E963" s="60"/>
      <c r="F963" s="60"/>
      <c r="G963" s="76">
        <v>500</v>
      </c>
    </row>
    <row r="964" spans="1:7">
      <c r="C964" s="1"/>
      <c r="D964" s="1"/>
      <c r="E964" s="1"/>
      <c r="F964" s="1"/>
      <c r="G964" s="1"/>
    </row>
    <row r="965" spans="1:7">
      <c r="C965" s="76">
        <f>SUM(C958:C963)</f>
        <v>29000</v>
      </c>
      <c r="D965" s="76">
        <f>SUM(D959:D963)</f>
        <v>36000</v>
      </c>
      <c r="E965" s="60" t="s">
        <v>346</v>
      </c>
      <c r="F965" s="60"/>
      <c r="G965" s="76">
        <f>SUM(G959:G963)</f>
        <v>42000</v>
      </c>
    </row>
    <row r="966" spans="1:7">
      <c r="C966" s="86"/>
      <c r="D966" s="76"/>
      <c r="E966" s="60"/>
      <c r="F966" s="60"/>
    </row>
    <row r="967" spans="1:7" ht="15">
      <c r="C967" s="58"/>
      <c r="D967" s="76"/>
      <c r="E967" s="60"/>
      <c r="F967" s="60"/>
    </row>
    <row r="968" spans="1:7" ht="38.25">
      <c r="A968" s="23" t="s">
        <v>109</v>
      </c>
      <c r="B968" s="11" t="s">
        <v>0</v>
      </c>
      <c r="C968" s="85" t="str">
        <f>C1</f>
        <v>Fiscal Yr                      2024-25</v>
      </c>
      <c r="D968" s="173" t="str">
        <f>D1</f>
        <v>Fiscal Yr                      2025-26</v>
      </c>
      <c r="E968" s="87" t="str">
        <f t="shared" ref="E968:F968" si="78">E1</f>
        <v>Current FY               Actual @ Jan'26</v>
      </c>
      <c r="F968" s="87" t="str">
        <f t="shared" si="78"/>
        <v>Current FY               Actual % Expended @ 7mo of Year</v>
      </c>
      <c r="G968" s="183" t="str">
        <f>G1</f>
        <v>Fiscal Yr                      2026-27</v>
      </c>
    </row>
    <row r="969" spans="1:7">
      <c r="A969" s="23">
        <v>5050.05</v>
      </c>
      <c r="B969" s="1" t="s">
        <v>56</v>
      </c>
      <c r="C969" s="76">
        <f>C979</f>
        <v>45500</v>
      </c>
      <c r="D969" s="76">
        <f>D979</f>
        <v>38500</v>
      </c>
      <c r="F969" s="146" t="e">
        <f>E969/#REF!</f>
        <v>#REF!</v>
      </c>
      <c r="G969" s="76">
        <f>G979</f>
        <v>47500</v>
      </c>
    </row>
    <row r="970" spans="1:7" ht="12" customHeight="1">
      <c r="C970" s="76"/>
      <c r="D970" s="76"/>
    </row>
    <row r="971" spans="1:7">
      <c r="B971" s="1" t="s">
        <v>575</v>
      </c>
      <c r="C971" s="76">
        <v>12000</v>
      </c>
      <c r="D971" s="76">
        <v>12000</v>
      </c>
      <c r="G971" s="76">
        <v>21000</v>
      </c>
    </row>
    <row r="972" spans="1:7">
      <c r="B972" s="1" t="s">
        <v>374</v>
      </c>
      <c r="C972" s="76">
        <v>15000</v>
      </c>
      <c r="D972" s="76">
        <v>15000</v>
      </c>
      <c r="G972" s="76">
        <v>15000</v>
      </c>
    </row>
    <row r="973" spans="1:7">
      <c r="B973" s="1" t="s">
        <v>918</v>
      </c>
      <c r="C973" s="76">
        <v>1700</v>
      </c>
      <c r="D973" s="76">
        <v>1700</v>
      </c>
      <c r="G973" s="76">
        <v>1700</v>
      </c>
    </row>
    <row r="974" spans="1:7">
      <c r="B974" s="1" t="s">
        <v>761</v>
      </c>
      <c r="C974" s="76">
        <v>8000</v>
      </c>
      <c r="D974" s="76">
        <v>1000</v>
      </c>
      <c r="G974" s="76">
        <v>1000</v>
      </c>
    </row>
    <row r="975" spans="1:7">
      <c r="B975" s="37" t="s">
        <v>603</v>
      </c>
      <c r="C975" s="76">
        <v>1200</v>
      </c>
      <c r="D975" s="76">
        <v>1200</v>
      </c>
      <c r="G975" s="76">
        <v>1200</v>
      </c>
    </row>
    <row r="976" spans="1:7">
      <c r="B976" s="1" t="s">
        <v>920</v>
      </c>
      <c r="C976" s="76">
        <v>1400</v>
      </c>
      <c r="D976" s="76">
        <v>1400</v>
      </c>
      <c r="G976" s="76">
        <v>1400</v>
      </c>
    </row>
    <row r="977" spans="1:7">
      <c r="B977" s="1" t="s">
        <v>919</v>
      </c>
      <c r="C977" s="76">
        <v>5000</v>
      </c>
      <c r="D977" s="76">
        <v>5000</v>
      </c>
      <c r="G977" s="76">
        <v>5000</v>
      </c>
    </row>
    <row r="978" spans="1:7">
      <c r="B978" s="1" t="s">
        <v>449</v>
      </c>
      <c r="C978" s="76">
        <v>1200</v>
      </c>
      <c r="D978" s="76">
        <v>1200</v>
      </c>
      <c r="E978" s="64"/>
      <c r="F978" s="64"/>
      <c r="G978" s="76">
        <v>1200</v>
      </c>
    </row>
    <row r="979" spans="1:7">
      <c r="C979" s="76">
        <f>SUM(C970:C978)</f>
        <v>45500</v>
      </c>
      <c r="D979" s="76">
        <f>SUM(D971:D978)</f>
        <v>38500</v>
      </c>
      <c r="E979" s="60" t="s">
        <v>346</v>
      </c>
      <c r="F979" s="60"/>
      <c r="G979" s="76">
        <f>SUM(G971:G978)</f>
        <v>47500</v>
      </c>
    </row>
    <row r="980" spans="1:7">
      <c r="C980" s="86"/>
      <c r="D980" s="76"/>
      <c r="E980" s="60"/>
      <c r="F980" s="60"/>
    </row>
    <row r="981" spans="1:7">
      <c r="C981" s="86"/>
      <c r="D981" s="76"/>
      <c r="E981" s="60"/>
      <c r="F981" s="60"/>
    </row>
    <row r="982" spans="1:7" ht="38.25">
      <c r="A982" s="23" t="s">
        <v>109</v>
      </c>
      <c r="B982" s="11" t="s">
        <v>0</v>
      </c>
      <c r="C982" s="85" t="str">
        <f>C1</f>
        <v>Fiscal Yr                      2024-25</v>
      </c>
      <c r="D982" s="173" t="str">
        <f>D1</f>
        <v>Fiscal Yr                      2025-26</v>
      </c>
      <c r="E982" s="87" t="str">
        <f t="shared" ref="E982:F982" si="79">E1</f>
        <v>Current FY               Actual @ Jan'26</v>
      </c>
      <c r="F982" s="87" t="str">
        <f t="shared" si="79"/>
        <v>Current FY               Actual % Expended @ 7mo of Year</v>
      </c>
      <c r="G982" s="183" t="str">
        <f>G1</f>
        <v>Fiscal Yr                      2026-27</v>
      </c>
    </row>
    <row r="983" spans="1:7">
      <c r="A983" s="23">
        <v>5210.05</v>
      </c>
      <c r="B983" s="1" t="s">
        <v>375</v>
      </c>
      <c r="C983" s="76">
        <f>C992</f>
        <v>9525</v>
      </c>
      <c r="D983" s="76">
        <f>D992</f>
        <v>9525</v>
      </c>
      <c r="F983" s="146" t="e">
        <f>E983/#REF!</f>
        <v>#REF!</v>
      </c>
      <c r="G983" s="76">
        <f>G992</f>
        <v>10025</v>
      </c>
    </row>
    <row r="984" spans="1:7">
      <c r="C984" s="76"/>
      <c r="D984" s="76"/>
    </row>
    <row r="985" spans="1:7">
      <c r="B985" s="1" t="s">
        <v>376</v>
      </c>
      <c r="C985" s="76">
        <v>1000</v>
      </c>
      <c r="D985" s="76">
        <v>1000</v>
      </c>
      <c r="G985" s="76">
        <v>1000</v>
      </c>
    </row>
    <row r="986" spans="1:7">
      <c r="B986" s="1" t="s">
        <v>874</v>
      </c>
      <c r="C986" s="76">
        <v>1575</v>
      </c>
      <c r="D986" s="76">
        <v>1575</v>
      </c>
      <c r="G986" s="76">
        <v>1575</v>
      </c>
    </row>
    <row r="987" spans="1:7">
      <c r="B987" s="1" t="s">
        <v>855</v>
      </c>
      <c r="C987" s="76">
        <v>1400</v>
      </c>
      <c r="D987" s="76">
        <v>1400</v>
      </c>
      <c r="G987" s="76">
        <v>1400</v>
      </c>
    </row>
    <row r="988" spans="1:7">
      <c r="B988" s="1" t="s">
        <v>875</v>
      </c>
      <c r="C988" s="76">
        <v>1750</v>
      </c>
      <c r="D988" s="76">
        <v>1750</v>
      </c>
      <c r="G988" s="76">
        <v>1750</v>
      </c>
    </row>
    <row r="989" spans="1:7">
      <c r="B989" s="1" t="s">
        <v>518</v>
      </c>
      <c r="C989" s="76">
        <v>2000</v>
      </c>
      <c r="D989" s="76">
        <v>2000</v>
      </c>
      <c r="G989" s="76">
        <v>2500</v>
      </c>
    </row>
    <row r="990" spans="1:7">
      <c r="B990" s="1" t="s">
        <v>491</v>
      </c>
      <c r="C990" s="76">
        <v>300</v>
      </c>
      <c r="D990" s="76">
        <v>300</v>
      </c>
      <c r="G990" s="76">
        <v>300</v>
      </c>
    </row>
    <row r="991" spans="1:7">
      <c r="B991" s="1" t="s">
        <v>546</v>
      </c>
      <c r="C991" s="76">
        <v>1500</v>
      </c>
      <c r="D991" s="76">
        <v>1500</v>
      </c>
      <c r="G991" s="76">
        <v>1500</v>
      </c>
    </row>
    <row r="992" spans="1:7">
      <c r="C992" s="76">
        <f>SUM(C984:C991)</f>
        <v>9525</v>
      </c>
      <c r="D992" s="76">
        <f>SUM(D985:D991)</f>
        <v>9525</v>
      </c>
      <c r="E992" s="60" t="s">
        <v>346</v>
      </c>
      <c r="G992" s="76">
        <f>SUM(G985:G991)</f>
        <v>10025</v>
      </c>
    </row>
    <row r="993" spans="1:7">
      <c r="C993" s="86"/>
      <c r="D993" s="76"/>
      <c r="E993" s="1"/>
      <c r="F993" s="60"/>
    </row>
    <row r="994" spans="1:7">
      <c r="C994" s="59"/>
      <c r="D994" s="76"/>
      <c r="E994" s="1"/>
      <c r="F994" s="60"/>
    </row>
    <row r="995" spans="1:7" ht="38.25">
      <c r="A995" s="23" t="s">
        <v>109</v>
      </c>
      <c r="B995" s="11" t="s">
        <v>0</v>
      </c>
      <c r="C995" s="85" t="str">
        <f>C1</f>
        <v>Fiscal Yr                      2024-25</v>
      </c>
      <c r="D995" s="173" t="str">
        <f>D1</f>
        <v>Fiscal Yr                      2025-26</v>
      </c>
      <c r="E995" s="87" t="str">
        <f t="shared" ref="E995:F995" si="80">E1</f>
        <v>Current FY               Actual @ Jan'26</v>
      </c>
      <c r="F995" s="87" t="str">
        <f t="shared" si="80"/>
        <v>Current FY               Actual % Expended @ 7mo of Year</v>
      </c>
      <c r="G995" s="183" t="str">
        <f>G1</f>
        <v>Fiscal Yr                      2026-27</v>
      </c>
    </row>
    <row r="996" spans="1:7">
      <c r="A996" s="23">
        <v>5220.05</v>
      </c>
      <c r="B996" s="1" t="s">
        <v>63</v>
      </c>
      <c r="C996" s="76">
        <f>C1003</f>
        <v>3000</v>
      </c>
      <c r="D996" s="76">
        <f>D1003</f>
        <v>3000</v>
      </c>
      <c r="F996" s="146" t="e">
        <f>E996/#REF!</f>
        <v>#REF!</v>
      </c>
      <c r="G996" s="76">
        <f>G1003</f>
        <v>3000</v>
      </c>
    </row>
    <row r="997" spans="1:7">
      <c r="A997" s="23"/>
      <c r="C997" s="76"/>
      <c r="D997" s="76"/>
    </row>
    <row r="998" spans="1:7">
      <c r="A998" s="23"/>
      <c r="C998" s="76"/>
      <c r="D998" s="76"/>
    </row>
    <row r="999" spans="1:7">
      <c r="A999" s="23"/>
      <c r="B999" s="1" t="s">
        <v>812</v>
      </c>
      <c r="C999" s="76">
        <v>1000</v>
      </c>
      <c r="D999" s="76">
        <v>1000</v>
      </c>
      <c r="G999" s="76">
        <v>1000</v>
      </c>
    </row>
    <row r="1000" spans="1:7">
      <c r="A1000" s="23"/>
      <c r="B1000" s="1" t="s">
        <v>507</v>
      </c>
      <c r="C1000" s="76">
        <v>1000</v>
      </c>
      <c r="D1000" s="76">
        <v>1000</v>
      </c>
      <c r="G1000" s="76">
        <v>1000</v>
      </c>
    </row>
    <row r="1001" spans="1:7">
      <c r="A1001" s="23"/>
      <c r="B1001" s="1" t="s">
        <v>124</v>
      </c>
      <c r="C1001" s="76">
        <v>500</v>
      </c>
      <c r="D1001" s="76">
        <v>500</v>
      </c>
      <c r="G1001" s="76">
        <v>500</v>
      </c>
    </row>
    <row r="1002" spans="1:7">
      <c r="A1002" s="23"/>
      <c r="B1002" s="1" t="s">
        <v>377</v>
      </c>
      <c r="C1002" s="76">
        <v>500</v>
      </c>
      <c r="D1002" s="76">
        <v>500</v>
      </c>
      <c r="G1002" s="76">
        <v>500</v>
      </c>
    </row>
    <row r="1003" spans="1:7">
      <c r="C1003" s="76">
        <f>SUM(C997:C1002)</f>
        <v>3000</v>
      </c>
      <c r="D1003" s="76">
        <f>SUM(D999:D1002)</f>
        <v>3000</v>
      </c>
      <c r="E1003" s="60" t="s">
        <v>346</v>
      </c>
      <c r="F1003" s="60"/>
      <c r="G1003" s="76">
        <f>SUM(G999:G1002)</f>
        <v>3000</v>
      </c>
    </row>
    <row r="1004" spans="1:7">
      <c r="C1004" s="86"/>
      <c r="D1004" s="76"/>
      <c r="E1004" s="64"/>
      <c r="F1004" s="64"/>
    </row>
    <row r="1005" spans="1:7">
      <c r="C1005" s="86"/>
      <c r="D1005" s="78"/>
      <c r="G1005" s="78"/>
    </row>
    <row r="1006" spans="1:7" ht="38.25">
      <c r="A1006" s="23" t="s">
        <v>109</v>
      </c>
      <c r="B1006" s="11" t="s">
        <v>0</v>
      </c>
      <c r="C1006" s="85" t="str">
        <f>C1</f>
        <v>Fiscal Yr                      2024-25</v>
      </c>
      <c r="D1006" s="173" t="str">
        <f>D1</f>
        <v>Fiscal Yr                      2025-26</v>
      </c>
      <c r="E1006" s="87" t="str">
        <f t="shared" ref="E1006:F1006" si="81">E1</f>
        <v>Current FY               Actual @ Jan'26</v>
      </c>
      <c r="F1006" s="87" t="str">
        <f t="shared" si="81"/>
        <v>Current FY               Actual % Expended @ 7mo of Year</v>
      </c>
      <c r="G1006" s="183" t="str">
        <f>G1</f>
        <v>Fiscal Yr                      2026-27</v>
      </c>
    </row>
    <row r="1007" spans="1:7">
      <c r="A1007" s="23">
        <v>5230.05</v>
      </c>
      <c r="B1007" s="1" t="s">
        <v>65</v>
      </c>
      <c r="C1007" s="76">
        <f>C1011</f>
        <v>11000</v>
      </c>
      <c r="D1007" s="76">
        <f>D1011</f>
        <v>11000</v>
      </c>
      <c r="E1007" s="62">
        <v>0</v>
      </c>
      <c r="F1007" s="146">
        <v>0</v>
      </c>
      <c r="G1007" s="76">
        <f>G1011</f>
        <v>11000</v>
      </c>
    </row>
    <row r="1008" spans="1:7">
      <c r="C1008" s="76"/>
      <c r="D1008" s="76"/>
    </row>
    <row r="1009" spans="1:7" ht="12" customHeight="1">
      <c r="B1009" s="1" t="s">
        <v>876</v>
      </c>
      <c r="C1009" s="76">
        <v>11000</v>
      </c>
      <c r="D1009" s="76">
        <v>11000</v>
      </c>
      <c r="G1009" s="76">
        <v>11000</v>
      </c>
    </row>
    <row r="1010" spans="1:7">
      <c r="C1010" s="76"/>
      <c r="D1010" s="76"/>
    </row>
    <row r="1011" spans="1:7">
      <c r="C1011" s="76">
        <f>SUM(C1009:C1010)</f>
        <v>11000</v>
      </c>
      <c r="D1011" s="76">
        <f>SUM(D1009:D1010)</f>
        <v>11000</v>
      </c>
      <c r="E1011" s="60" t="s">
        <v>346</v>
      </c>
      <c r="F1011" s="60"/>
      <c r="G1011" s="76">
        <f>SUM(G1009:G1010)</f>
        <v>11000</v>
      </c>
    </row>
    <row r="1012" spans="1:7">
      <c r="C1012" s="86"/>
      <c r="D1012" s="76"/>
      <c r="E1012" s="64"/>
      <c r="F1012" s="64"/>
    </row>
    <row r="1013" spans="1:7">
      <c r="C1013" s="86"/>
      <c r="D1013" s="76"/>
      <c r="E1013" s="64"/>
      <c r="F1013" s="64"/>
    </row>
    <row r="1014" spans="1:7" ht="38.25">
      <c r="A1014" s="23" t="s">
        <v>109</v>
      </c>
      <c r="B1014" s="11" t="s">
        <v>0</v>
      </c>
      <c r="C1014" s="85" t="str">
        <f>C1</f>
        <v>Fiscal Yr                      2024-25</v>
      </c>
      <c r="D1014" s="173" t="str">
        <f>D1</f>
        <v>Fiscal Yr                      2025-26</v>
      </c>
      <c r="E1014" s="87" t="str">
        <f t="shared" ref="E1014:F1014" si="82">E1</f>
        <v>Current FY               Actual @ Jan'26</v>
      </c>
      <c r="F1014" s="87" t="str">
        <f t="shared" si="82"/>
        <v>Current FY               Actual % Expended @ 7mo of Year</v>
      </c>
      <c r="G1014" s="183" t="str">
        <f>G1</f>
        <v>Fiscal Yr                      2026-27</v>
      </c>
    </row>
    <row r="1015" spans="1:7">
      <c r="A1015" s="23">
        <v>5240.05</v>
      </c>
      <c r="B1015" s="1" t="s">
        <v>67</v>
      </c>
      <c r="C1015" s="76">
        <f>C1022</f>
        <v>9200</v>
      </c>
      <c r="D1015" s="76">
        <f>D1022</f>
        <v>9200</v>
      </c>
      <c r="F1015" s="146" t="e">
        <f>E1015/#REF!</f>
        <v>#REF!</v>
      </c>
      <c r="G1015" s="76">
        <f>G1022</f>
        <v>9200</v>
      </c>
    </row>
    <row r="1016" spans="1:7">
      <c r="C1016" s="76"/>
      <c r="D1016" s="76"/>
    </row>
    <row r="1017" spans="1:7">
      <c r="B1017" s="1" t="s">
        <v>378</v>
      </c>
      <c r="C1017" s="77">
        <v>1100</v>
      </c>
      <c r="D1017" s="76">
        <v>1100</v>
      </c>
      <c r="G1017" s="76">
        <v>1100</v>
      </c>
    </row>
    <row r="1018" spans="1:7">
      <c r="B1018" s="1" t="s">
        <v>379</v>
      </c>
      <c r="C1018" s="77">
        <v>800</v>
      </c>
      <c r="D1018" s="76">
        <v>800</v>
      </c>
      <c r="G1018" s="76">
        <v>800</v>
      </c>
    </row>
    <row r="1019" spans="1:7">
      <c r="B1019" s="1" t="s">
        <v>445</v>
      </c>
      <c r="C1019" s="77">
        <v>3000</v>
      </c>
      <c r="D1019" s="76">
        <v>3000</v>
      </c>
      <c r="G1019" s="76">
        <v>3000</v>
      </c>
    </row>
    <row r="1020" spans="1:7">
      <c r="B1020" s="1" t="s">
        <v>519</v>
      </c>
      <c r="C1020" s="77">
        <v>4300</v>
      </c>
      <c r="D1020" s="76">
        <v>4300</v>
      </c>
      <c r="G1020" s="76">
        <v>4300</v>
      </c>
    </row>
    <row r="1021" spans="1:7">
      <c r="C1021" s="76"/>
      <c r="D1021" s="76"/>
    </row>
    <row r="1022" spans="1:7">
      <c r="C1022" s="76">
        <f>SUM(C1017:C1021)</f>
        <v>9200</v>
      </c>
      <c r="D1022" s="76">
        <f>SUM(D1017:D1021)</f>
        <v>9200</v>
      </c>
      <c r="E1022" s="60" t="s">
        <v>346</v>
      </c>
      <c r="F1022" s="60"/>
      <c r="G1022" s="76">
        <f>SUM(G1017:G1021)</f>
        <v>9200</v>
      </c>
    </row>
    <row r="1023" spans="1:7">
      <c r="C1023" s="86"/>
      <c r="D1023" s="76"/>
      <c r="E1023" s="64"/>
      <c r="F1023" s="64"/>
    </row>
    <row r="1024" spans="1:7">
      <c r="C1024" s="57"/>
      <c r="D1024" s="78"/>
      <c r="E1024" s="64"/>
      <c r="F1024" s="64"/>
      <c r="G1024" s="78"/>
    </row>
    <row r="1025" spans="1:7" ht="38.25">
      <c r="A1025" s="23" t="s">
        <v>109</v>
      </c>
      <c r="B1025" s="11" t="s">
        <v>0</v>
      </c>
      <c r="C1025" s="85" t="str">
        <f>C1</f>
        <v>Fiscal Yr                      2024-25</v>
      </c>
      <c r="D1025" s="173" t="str">
        <f>D1</f>
        <v>Fiscal Yr                      2025-26</v>
      </c>
      <c r="E1025" s="87" t="str">
        <f t="shared" ref="E1025:F1025" si="83">E1</f>
        <v>Current FY               Actual @ Jan'26</v>
      </c>
      <c r="F1025" s="87" t="str">
        <f t="shared" si="83"/>
        <v>Current FY               Actual % Expended @ 7mo of Year</v>
      </c>
      <c r="G1025" s="183" t="str">
        <f>G1</f>
        <v>Fiscal Yr                      2026-27</v>
      </c>
    </row>
    <row r="1026" spans="1:7">
      <c r="A1026" s="23">
        <v>5270.05</v>
      </c>
      <c r="B1026" s="1" t="s">
        <v>70</v>
      </c>
      <c r="C1026" s="76">
        <f>C1037</f>
        <v>14000</v>
      </c>
      <c r="D1026" s="76">
        <f>D1037</f>
        <v>14000</v>
      </c>
      <c r="F1026" s="146" t="e">
        <f>E1026/#REF!</f>
        <v>#REF!</v>
      </c>
      <c r="G1026" s="76">
        <f>G1037</f>
        <v>16800</v>
      </c>
    </row>
    <row r="1027" spans="1:7">
      <c r="C1027" s="83"/>
      <c r="D1027" s="83"/>
    </row>
    <row r="1028" spans="1:7">
      <c r="B1028" s="1" t="s">
        <v>126</v>
      </c>
      <c r="C1028" s="76">
        <v>1500</v>
      </c>
      <c r="D1028" s="76">
        <v>1500</v>
      </c>
      <c r="G1028" s="76">
        <v>1500</v>
      </c>
    </row>
    <row r="1029" spans="1:7">
      <c r="B1029" s="1" t="s">
        <v>520</v>
      </c>
      <c r="C1029" s="76">
        <v>2000</v>
      </c>
      <c r="D1029" s="76">
        <v>2000</v>
      </c>
      <c r="G1029" s="76">
        <v>2500</v>
      </c>
    </row>
    <row r="1030" spans="1:7">
      <c r="A1030" s="3" t="s">
        <v>127</v>
      </c>
      <c r="B1030" s="1" t="s">
        <v>380</v>
      </c>
      <c r="C1030" s="83">
        <v>2500</v>
      </c>
      <c r="D1030" s="83">
        <v>2500</v>
      </c>
      <c r="G1030" s="76">
        <v>3000</v>
      </c>
    </row>
    <row r="1031" spans="1:7">
      <c r="B1031" s="1" t="s">
        <v>381</v>
      </c>
      <c r="C1031" s="83">
        <v>1900</v>
      </c>
      <c r="D1031" s="83">
        <v>1900</v>
      </c>
      <c r="E1031" s="64"/>
      <c r="F1031" s="64"/>
      <c r="G1031" s="76">
        <v>2500</v>
      </c>
    </row>
    <row r="1032" spans="1:7">
      <c r="B1032" s="1" t="s">
        <v>382</v>
      </c>
      <c r="C1032" s="83">
        <v>800</v>
      </c>
      <c r="D1032" s="83">
        <v>800</v>
      </c>
      <c r="G1032" s="76">
        <v>1500</v>
      </c>
    </row>
    <row r="1033" spans="1:7">
      <c r="B1033" s="1" t="s">
        <v>446</v>
      </c>
      <c r="C1033" s="83">
        <v>1500</v>
      </c>
      <c r="D1033" s="83">
        <v>1500</v>
      </c>
      <c r="E1033" s="60"/>
      <c r="F1033" s="60"/>
      <c r="G1033" s="76">
        <v>1500</v>
      </c>
    </row>
    <row r="1034" spans="1:7">
      <c r="B1034" s="1" t="s">
        <v>462</v>
      </c>
      <c r="C1034" s="83">
        <v>1000</v>
      </c>
      <c r="D1034" s="83">
        <v>1000</v>
      </c>
      <c r="G1034" s="76">
        <v>1500</v>
      </c>
    </row>
    <row r="1035" spans="1:7">
      <c r="B1035" s="1" t="s">
        <v>521</v>
      </c>
      <c r="C1035" s="76">
        <v>2800</v>
      </c>
      <c r="D1035" s="76">
        <v>2800</v>
      </c>
      <c r="G1035" s="76">
        <v>2800</v>
      </c>
    </row>
    <row r="1036" spans="1:7">
      <c r="B1036" s="37"/>
      <c r="C1036" s="76"/>
      <c r="D1036" s="76"/>
    </row>
    <row r="1037" spans="1:7">
      <c r="C1037" s="76">
        <f>SUM(C1028:C1036)</f>
        <v>14000</v>
      </c>
      <c r="D1037" s="76">
        <f>SUM(D1028:D1036)</f>
        <v>14000</v>
      </c>
      <c r="E1037" s="60" t="s">
        <v>346</v>
      </c>
      <c r="F1037" s="60"/>
      <c r="G1037" s="76">
        <f>SUM(G1028:G1036)</f>
        <v>16800</v>
      </c>
    </row>
    <row r="1038" spans="1:7">
      <c r="C1038" s="86"/>
      <c r="D1038" s="76"/>
      <c r="E1038" s="64"/>
      <c r="F1038" s="64"/>
    </row>
    <row r="1039" spans="1:7">
      <c r="C1039" s="86"/>
      <c r="D1039" s="76"/>
      <c r="E1039" s="64"/>
      <c r="F1039" s="64"/>
    </row>
    <row r="1040" spans="1:7" ht="38.25">
      <c r="A1040" s="23" t="s">
        <v>109</v>
      </c>
      <c r="B1040" s="11" t="s">
        <v>0</v>
      </c>
      <c r="C1040" s="85" t="str">
        <f>C1</f>
        <v>Fiscal Yr                      2024-25</v>
      </c>
      <c r="D1040" s="173" t="str">
        <f>D1</f>
        <v>Fiscal Yr                      2025-26</v>
      </c>
      <c r="E1040" s="87" t="str">
        <f t="shared" ref="E1040:F1040" si="84">E1</f>
        <v>Current FY               Actual @ Jan'26</v>
      </c>
      <c r="F1040" s="87" t="str">
        <f t="shared" si="84"/>
        <v>Current FY               Actual % Expended @ 7mo of Year</v>
      </c>
      <c r="G1040" s="183" t="str">
        <f>G1</f>
        <v>Fiscal Yr                      2026-27</v>
      </c>
    </row>
    <row r="1041" spans="1:7">
      <c r="A1041" s="23">
        <v>5440.05</v>
      </c>
      <c r="B1041" s="1" t="s">
        <v>76</v>
      </c>
      <c r="C1041" s="76">
        <f>C1044</f>
        <v>500</v>
      </c>
      <c r="D1041" s="76">
        <f>D1044</f>
        <v>500</v>
      </c>
      <c r="F1041" s="146" t="e">
        <f>E1041/#REF!</f>
        <v>#REF!</v>
      </c>
      <c r="G1041" s="76">
        <f>G1044</f>
        <v>500</v>
      </c>
    </row>
    <row r="1042" spans="1:7">
      <c r="C1042" s="78"/>
      <c r="D1042" s="78"/>
    </row>
    <row r="1043" spans="1:7">
      <c r="B1043" s="1" t="s">
        <v>547</v>
      </c>
      <c r="C1043" s="78">
        <v>500</v>
      </c>
      <c r="D1043" s="76">
        <v>500</v>
      </c>
      <c r="G1043" s="76">
        <v>500</v>
      </c>
    </row>
    <row r="1044" spans="1:7">
      <c r="C1044" s="76">
        <f>SUM(C1043)</f>
        <v>500</v>
      </c>
      <c r="D1044" s="76">
        <f>SUM(D1042:D1043)</f>
        <v>500</v>
      </c>
      <c r="E1044" s="60" t="s">
        <v>346</v>
      </c>
      <c r="F1044" s="60"/>
      <c r="G1044" s="76">
        <f>SUM(G1043)</f>
        <v>500</v>
      </c>
    </row>
    <row r="1045" spans="1:7">
      <c r="C1045" s="86"/>
      <c r="D1045" s="76"/>
    </row>
    <row r="1046" spans="1:7">
      <c r="C1046" s="86"/>
      <c r="D1046" s="78"/>
      <c r="G1046" s="78"/>
    </row>
    <row r="1047" spans="1:7" ht="38.25">
      <c r="A1047" s="23" t="s">
        <v>109</v>
      </c>
      <c r="B1047" s="11" t="s">
        <v>0</v>
      </c>
      <c r="C1047" s="85" t="str">
        <f>C1</f>
        <v>Fiscal Yr                      2024-25</v>
      </c>
      <c r="D1047" s="173" t="str">
        <f>D1</f>
        <v>Fiscal Yr                      2025-26</v>
      </c>
      <c r="E1047" s="87" t="str">
        <f t="shared" ref="E1047:F1047" si="85">E1</f>
        <v>Current FY               Actual @ Jan'26</v>
      </c>
      <c r="F1047" s="87" t="str">
        <f t="shared" si="85"/>
        <v>Current FY               Actual % Expended @ 7mo of Year</v>
      </c>
      <c r="G1047" s="183" t="str">
        <f>G1</f>
        <v>Fiscal Yr                      2026-27</v>
      </c>
    </row>
    <row r="1048" spans="1:7">
      <c r="A1048" s="23">
        <v>5450.05</v>
      </c>
      <c r="B1048" s="1" t="s">
        <v>78</v>
      </c>
      <c r="C1048" s="76">
        <f>C1053</f>
        <v>250</v>
      </c>
      <c r="D1048" s="76">
        <f>D1053</f>
        <v>250</v>
      </c>
      <c r="E1048" s="72">
        <v>0</v>
      </c>
      <c r="F1048" s="146" t="e">
        <f>E1048/#REF!</f>
        <v>#REF!</v>
      </c>
      <c r="G1048" s="76">
        <f>G1053</f>
        <v>250</v>
      </c>
    </row>
    <row r="1049" spans="1:7">
      <c r="C1049" s="76"/>
      <c r="D1049" s="76"/>
    </row>
    <row r="1050" spans="1:7">
      <c r="B1050" s="1" t="s">
        <v>367</v>
      </c>
      <c r="C1050" s="76">
        <v>250</v>
      </c>
      <c r="D1050" s="76">
        <v>250</v>
      </c>
      <c r="G1050" s="76">
        <v>250</v>
      </c>
    </row>
    <row r="1051" spans="1:7">
      <c r="C1051" s="76"/>
      <c r="D1051" s="76"/>
    </row>
    <row r="1052" spans="1:7">
      <c r="C1052" s="76"/>
      <c r="D1052" s="76"/>
    </row>
    <row r="1053" spans="1:7">
      <c r="C1053" s="76">
        <f>SUM(C1050:C1052)</f>
        <v>250</v>
      </c>
      <c r="D1053" s="76">
        <f>SUM(D1050:D1052)</f>
        <v>250</v>
      </c>
      <c r="E1053" s="60" t="s">
        <v>346</v>
      </c>
      <c r="F1053" s="60"/>
      <c r="G1053" s="76">
        <f>SUM(G1050:G1052)</f>
        <v>250</v>
      </c>
    </row>
    <row r="1054" spans="1:7">
      <c r="C1054" s="86"/>
      <c r="D1054" s="76"/>
    </row>
    <row r="1055" spans="1:7">
      <c r="C1055" s="86"/>
      <c r="D1055" s="76"/>
    </row>
    <row r="1056" spans="1:7" ht="38.25">
      <c r="A1056" s="23" t="s">
        <v>109</v>
      </c>
      <c r="B1056" s="11" t="s">
        <v>0</v>
      </c>
      <c r="C1056" s="85" t="str">
        <f>C1</f>
        <v>Fiscal Yr                      2024-25</v>
      </c>
      <c r="D1056" s="173" t="str">
        <f>D1</f>
        <v>Fiscal Yr                      2025-26</v>
      </c>
      <c r="E1056" s="87" t="str">
        <f t="shared" ref="E1056:F1056" si="86">E1</f>
        <v>Current FY               Actual @ Jan'26</v>
      </c>
      <c r="F1056" s="87" t="str">
        <f t="shared" si="86"/>
        <v>Current FY               Actual % Expended @ 7mo of Year</v>
      </c>
      <c r="G1056" s="183" t="str">
        <f>G1</f>
        <v>Fiscal Yr                      2026-27</v>
      </c>
    </row>
    <row r="1057" spans="1:7">
      <c r="A1057" s="23">
        <v>5620.05</v>
      </c>
      <c r="B1057" s="1" t="s">
        <v>81</v>
      </c>
      <c r="C1057" s="76">
        <f>C1063</f>
        <v>8500</v>
      </c>
      <c r="D1057" s="76">
        <v>15000</v>
      </c>
      <c r="E1057" s="70">
        <v>0</v>
      </c>
      <c r="F1057" s="146" t="e">
        <f>E1057/#REF!</f>
        <v>#REF!</v>
      </c>
      <c r="G1057" s="76">
        <f>G1063</f>
        <v>15000</v>
      </c>
    </row>
    <row r="1058" spans="1:7">
      <c r="A1058" s="23"/>
      <c r="C1058" s="76"/>
      <c r="D1058" s="76"/>
      <c r="E1058" s="70"/>
      <c r="F1058" s="70"/>
    </row>
    <row r="1059" spans="1:7">
      <c r="B1059" s="1" t="s">
        <v>426</v>
      </c>
      <c r="C1059" s="76">
        <v>8500</v>
      </c>
      <c r="D1059" s="76">
        <v>15000</v>
      </c>
      <c r="G1059" s="76">
        <v>15000</v>
      </c>
    </row>
    <row r="1060" spans="1:7">
      <c r="B1060" s="1" t="s">
        <v>528</v>
      </c>
      <c r="C1060" s="76"/>
      <c r="D1060" s="76"/>
    </row>
    <row r="1061" spans="1:7">
      <c r="C1061" s="76"/>
      <c r="D1061" s="76"/>
    </row>
    <row r="1062" spans="1:7">
      <c r="C1062" s="76"/>
      <c r="D1062" s="76"/>
    </row>
    <row r="1063" spans="1:7">
      <c r="C1063" s="76">
        <v>8500</v>
      </c>
      <c r="D1063" s="76">
        <f>SUM(D1059:D1062)</f>
        <v>15000</v>
      </c>
      <c r="E1063" s="60" t="s">
        <v>346</v>
      </c>
      <c r="F1063" s="60"/>
      <c r="G1063" s="76">
        <f>SUM(G1059:G1062)</f>
        <v>15000</v>
      </c>
    </row>
    <row r="1064" spans="1:7">
      <c r="C1064" s="86"/>
      <c r="D1064" s="76"/>
      <c r="E1064" s="60"/>
      <c r="F1064" s="60"/>
    </row>
    <row r="1065" spans="1:7">
      <c r="C1065" s="86"/>
      <c r="D1065" s="76"/>
      <c r="E1065" s="64"/>
      <c r="F1065" s="64"/>
    </row>
    <row r="1066" spans="1:7" ht="38.25">
      <c r="A1066" s="23" t="s">
        <v>109</v>
      </c>
      <c r="B1066" s="11" t="s">
        <v>0</v>
      </c>
      <c r="C1066" s="85" t="str">
        <f>C1</f>
        <v>Fiscal Yr                      2024-25</v>
      </c>
      <c r="D1066" s="173" t="str">
        <f>D1</f>
        <v>Fiscal Yr                      2025-26</v>
      </c>
      <c r="E1066" s="87" t="str">
        <f t="shared" ref="E1066:F1066" si="87">E1</f>
        <v>Current FY               Actual @ Jan'26</v>
      </c>
      <c r="F1066" s="87" t="str">
        <f t="shared" si="87"/>
        <v>Current FY               Actual % Expended @ 7mo of Year</v>
      </c>
      <c r="G1066" s="183" t="str">
        <f>G1</f>
        <v>Fiscal Yr                      2026-27</v>
      </c>
    </row>
    <row r="1067" spans="1:7">
      <c r="A1067" s="23">
        <v>5660.05</v>
      </c>
      <c r="B1067" s="1" t="s">
        <v>87</v>
      </c>
      <c r="C1067" s="76">
        <f>C1072</f>
        <v>13250</v>
      </c>
      <c r="D1067" s="76">
        <f>D1072</f>
        <v>13250</v>
      </c>
      <c r="F1067" s="146" t="e">
        <f>E1067/#REF!</f>
        <v>#REF!</v>
      </c>
      <c r="G1067" s="76">
        <f>G1072</f>
        <v>39500</v>
      </c>
    </row>
    <row r="1068" spans="1:7">
      <c r="A1068" s="23"/>
      <c r="B1068" s="1" t="s">
        <v>1027</v>
      </c>
      <c r="C1068" s="76"/>
      <c r="D1068" s="76"/>
      <c r="G1068" s="76">
        <v>25000</v>
      </c>
    </row>
    <row r="1069" spans="1:7">
      <c r="A1069" s="23"/>
      <c r="B1069" s="1" t="s">
        <v>448</v>
      </c>
      <c r="C1069" s="77">
        <v>750</v>
      </c>
      <c r="D1069" s="76">
        <v>750</v>
      </c>
      <c r="G1069" s="76">
        <v>2000</v>
      </c>
    </row>
    <row r="1070" spans="1:7">
      <c r="A1070" s="23"/>
      <c r="B1070" s="1" t="s">
        <v>522</v>
      </c>
      <c r="C1070" s="77">
        <v>9000</v>
      </c>
      <c r="D1070" s="76">
        <v>9000</v>
      </c>
      <c r="G1070" s="76">
        <v>9000</v>
      </c>
    </row>
    <row r="1071" spans="1:7">
      <c r="A1071" s="23"/>
      <c r="B1071" s="1" t="s">
        <v>762</v>
      </c>
      <c r="C1071" s="76">
        <v>3500</v>
      </c>
      <c r="D1071" s="76">
        <v>3500</v>
      </c>
      <c r="G1071" s="76">
        <v>3500</v>
      </c>
    </row>
    <row r="1072" spans="1:7">
      <c r="A1072" s="23"/>
      <c r="C1072" s="76">
        <f>SUM(C1069:C1071)</f>
        <v>13250</v>
      </c>
      <c r="D1072" s="76">
        <f>SUM(D1069:D1071)</f>
        <v>13250</v>
      </c>
      <c r="E1072" s="60" t="s">
        <v>346</v>
      </c>
      <c r="F1072" s="60"/>
      <c r="G1072" s="76">
        <f>SUM(G1068:G1071)</f>
        <v>39500</v>
      </c>
    </row>
    <row r="1073" spans="1:7">
      <c r="C1073" s="86"/>
      <c r="D1073" s="76"/>
      <c r="E1073" s="64"/>
      <c r="F1073" s="64"/>
    </row>
    <row r="1074" spans="1:7">
      <c r="C1074" s="86"/>
      <c r="D1074" s="78"/>
      <c r="G1074" s="78"/>
    </row>
    <row r="1075" spans="1:7">
      <c r="C1075" s="86"/>
      <c r="D1075" s="78"/>
      <c r="G1075" s="78"/>
    </row>
    <row r="1076" spans="1:7" ht="38.25">
      <c r="A1076" s="23" t="s">
        <v>109</v>
      </c>
      <c r="B1076" s="11" t="s">
        <v>0</v>
      </c>
      <c r="C1076" s="85" t="str">
        <f>C1</f>
        <v>Fiscal Yr                      2024-25</v>
      </c>
      <c r="D1076" s="173" t="str">
        <f>D1</f>
        <v>Fiscal Yr                      2025-26</v>
      </c>
      <c r="E1076" s="87" t="str">
        <f t="shared" ref="E1076:F1076" si="88">E1</f>
        <v>Current FY               Actual @ Jan'26</v>
      </c>
      <c r="F1076" s="87" t="str">
        <f t="shared" si="88"/>
        <v>Current FY               Actual % Expended @ 7mo of Year</v>
      </c>
      <c r="G1076" s="183" t="str">
        <f>G1</f>
        <v>Fiscal Yr                      2026-27</v>
      </c>
    </row>
    <row r="1077" spans="1:7">
      <c r="A1077" s="23">
        <v>6035.05</v>
      </c>
      <c r="B1077" s="1" t="s">
        <v>91</v>
      </c>
      <c r="C1077" s="76">
        <f>C1084</f>
        <v>12000</v>
      </c>
      <c r="D1077" s="76">
        <f>D1084</f>
        <v>12000</v>
      </c>
      <c r="F1077" s="146" t="e">
        <f>E1077/#REF!</f>
        <v>#REF!</v>
      </c>
      <c r="G1077" s="76">
        <f>G1084</f>
        <v>13000</v>
      </c>
    </row>
    <row r="1078" spans="1:7">
      <c r="A1078" s="23"/>
      <c r="C1078" s="76"/>
      <c r="D1078" s="76"/>
    </row>
    <row r="1079" spans="1:7">
      <c r="B1079" s="1" t="s">
        <v>856</v>
      </c>
      <c r="C1079" s="76">
        <v>1800</v>
      </c>
      <c r="D1079" s="76">
        <v>1800</v>
      </c>
      <c r="G1079" s="76">
        <v>1800</v>
      </c>
    </row>
    <row r="1080" spans="1:7">
      <c r="B1080" s="1" t="s">
        <v>857</v>
      </c>
      <c r="C1080" s="77">
        <v>4500</v>
      </c>
      <c r="D1080" s="76">
        <v>4500</v>
      </c>
      <c r="G1080" s="76">
        <v>4500</v>
      </c>
    </row>
    <row r="1081" spans="1:7">
      <c r="B1081" s="1" t="s">
        <v>427</v>
      </c>
      <c r="C1081" s="76">
        <v>1800</v>
      </c>
      <c r="D1081" s="76">
        <v>1800</v>
      </c>
      <c r="G1081" s="76">
        <v>1800</v>
      </c>
    </row>
    <row r="1082" spans="1:7">
      <c r="B1082" s="1" t="s">
        <v>523</v>
      </c>
      <c r="C1082" s="76">
        <v>1500</v>
      </c>
      <c r="D1082" s="76">
        <v>1500</v>
      </c>
      <c r="G1082" s="76">
        <v>2500</v>
      </c>
    </row>
    <row r="1083" spans="1:7">
      <c r="B1083" s="1" t="s">
        <v>921</v>
      </c>
      <c r="C1083" s="76">
        <v>2400</v>
      </c>
      <c r="D1083" s="76">
        <v>2400</v>
      </c>
      <c r="G1083" s="76">
        <v>2400</v>
      </c>
    </row>
    <row r="1084" spans="1:7">
      <c r="C1084" s="76">
        <f>SUM(C1079:C1083)</f>
        <v>12000</v>
      </c>
      <c r="D1084" s="76">
        <f>SUM(D1079:D1083)</f>
        <v>12000</v>
      </c>
      <c r="E1084" s="60" t="s">
        <v>346</v>
      </c>
      <c r="F1084" s="60"/>
      <c r="G1084" s="76">
        <f>SUM(G1079:G1083)</f>
        <v>13000</v>
      </c>
    </row>
    <row r="1085" spans="1:7">
      <c r="C1085" s="86"/>
      <c r="D1085" s="76"/>
      <c r="E1085" s="60"/>
      <c r="F1085" s="60"/>
    </row>
    <row r="1086" spans="1:7">
      <c r="C1086" s="86"/>
      <c r="D1086" s="78"/>
      <c r="G1086" s="78"/>
    </row>
    <row r="1087" spans="1:7" ht="38.25">
      <c r="A1087" s="23" t="s">
        <v>109</v>
      </c>
      <c r="B1087" s="11" t="s">
        <v>0</v>
      </c>
      <c r="C1087" s="85" t="str">
        <f>C1</f>
        <v>Fiscal Yr                      2024-25</v>
      </c>
      <c r="D1087" s="173" t="str">
        <f>D1</f>
        <v>Fiscal Yr                      2025-26</v>
      </c>
      <c r="E1087" s="87" t="str">
        <f t="shared" ref="E1087:F1087" si="89">E1</f>
        <v>Current FY               Actual @ Jan'26</v>
      </c>
      <c r="F1087" s="87" t="str">
        <f t="shared" si="89"/>
        <v>Current FY               Actual % Expended @ 7mo of Year</v>
      </c>
      <c r="G1087" s="183" t="str">
        <f>G1</f>
        <v>Fiscal Yr                      2026-27</v>
      </c>
    </row>
    <row r="1088" spans="1:7">
      <c r="A1088" s="23">
        <v>6050.05</v>
      </c>
      <c r="B1088" s="1" t="s">
        <v>482</v>
      </c>
      <c r="C1088" s="76">
        <f>C1094</f>
        <v>2050</v>
      </c>
      <c r="D1088" s="76">
        <f>D1094</f>
        <v>2050</v>
      </c>
      <c r="F1088" s="146" t="e">
        <f>E1088/#REF!</f>
        <v>#REF!</v>
      </c>
      <c r="G1088" s="76">
        <f>G1094</f>
        <v>2050</v>
      </c>
    </row>
    <row r="1089" spans="1:7" ht="12" customHeight="1">
      <c r="C1089" s="76"/>
      <c r="D1089" s="76"/>
    </row>
    <row r="1090" spans="1:7">
      <c r="B1090" s="1" t="s">
        <v>877</v>
      </c>
      <c r="C1090" s="76">
        <v>1300</v>
      </c>
      <c r="D1090" s="76">
        <v>1300</v>
      </c>
      <c r="E1090" s="64"/>
      <c r="F1090" s="64"/>
      <c r="G1090" s="76">
        <v>1300</v>
      </c>
    </row>
    <row r="1091" spans="1:7">
      <c r="B1091" s="44"/>
      <c r="C1091" s="82"/>
      <c r="D1091" s="76"/>
      <c r="E1091" s="73"/>
      <c r="F1091" s="73"/>
    </row>
    <row r="1092" spans="1:7">
      <c r="B1092" s="1" t="s">
        <v>878</v>
      </c>
      <c r="C1092" s="76">
        <v>750</v>
      </c>
      <c r="D1092" s="76">
        <v>750</v>
      </c>
      <c r="G1092" s="76">
        <v>750</v>
      </c>
    </row>
    <row r="1093" spans="1:7">
      <c r="C1093" s="76"/>
      <c r="D1093" s="76"/>
    </row>
    <row r="1094" spans="1:7">
      <c r="C1094" s="76">
        <f>SUM(C1090:C1092)</f>
        <v>2050</v>
      </c>
      <c r="D1094" s="76">
        <f>SUM(D1089:D1093)</f>
        <v>2050</v>
      </c>
      <c r="E1094" s="60" t="s">
        <v>346</v>
      </c>
      <c r="F1094" s="60"/>
      <c r="G1094" s="76">
        <f>SUM(G1089:G1092)</f>
        <v>2050</v>
      </c>
    </row>
    <row r="1095" spans="1:7">
      <c r="C1095" s="86"/>
      <c r="D1095" s="76"/>
      <c r="E1095" s="64"/>
      <c r="F1095" s="64"/>
    </row>
    <row r="1096" spans="1:7">
      <c r="C1096" s="86"/>
      <c r="D1096" s="78"/>
      <c r="E1096" s="64"/>
      <c r="F1096" s="64"/>
      <c r="G1096" s="78"/>
    </row>
    <row r="1097" spans="1:7" ht="38.25">
      <c r="A1097" s="23" t="s">
        <v>109</v>
      </c>
      <c r="B1097" s="11" t="s">
        <v>0</v>
      </c>
      <c r="C1097" s="85" t="str">
        <f>C1</f>
        <v>Fiscal Yr                      2024-25</v>
      </c>
      <c r="D1097" s="173" t="str">
        <f>D1</f>
        <v>Fiscal Yr                      2025-26</v>
      </c>
      <c r="E1097" s="87" t="str">
        <f t="shared" ref="E1097:F1097" si="90">E1</f>
        <v>Current FY               Actual @ Jan'26</v>
      </c>
      <c r="F1097" s="87" t="str">
        <f t="shared" si="90"/>
        <v>Current FY               Actual % Expended @ 7mo of Year</v>
      </c>
      <c r="G1097" s="183" t="str">
        <f>G1</f>
        <v>Fiscal Yr                      2026-27</v>
      </c>
    </row>
    <row r="1098" spans="1:7">
      <c r="A1098" s="23">
        <v>6080.05</v>
      </c>
      <c r="B1098" s="1" t="s">
        <v>96</v>
      </c>
      <c r="C1098" s="76">
        <f>C1106</f>
        <v>2800</v>
      </c>
      <c r="D1098" s="76">
        <f>D1106</f>
        <v>3234</v>
      </c>
      <c r="F1098" s="146" t="e">
        <f>E1098/#REF!</f>
        <v>#REF!</v>
      </c>
      <c r="G1098" s="76">
        <f>G1106</f>
        <v>5594</v>
      </c>
    </row>
    <row r="1099" spans="1:7">
      <c r="C1099" s="76"/>
      <c r="D1099" s="76"/>
    </row>
    <row r="1100" spans="1:7">
      <c r="B1100" s="1" t="s">
        <v>1028</v>
      </c>
      <c r="C1100" s="76">
        <v>1200</v>
      </c>
      <c r="D1100" s="76">
        <v>1200</v>
      </c>
      <c r="G1100" s="76">
        <v>1506</v>
      </c>
    </row>
    <row r="1101" spans="1:7">
      <c r="B1101" s="1" t="s">
        <v>1029</v>
      </c>
      <c r="C1101" s="76">
        <v>600</v>
      </c>
      <c r="D1101" s="76">
        <v>720</v>
      </c>
      <c r="G1101" s="76">
        <v>888</v>
      </c>
    </row>
    <row r="1102" spans="1:7" ht="25.5">
      <c r="B1102" s="37" t="s">
        <v>1030</v>
      </c>
      <c r="C1102" s="76">
        <v>1000</v>
      </c>
      <c r="D1102" s="76">
        <v>1314</v>
      </c>
      <c r="E1102" s="64"/>
      <c r="F1102" s="64"/>
      <c r="G1102" s="76">
        <v>2000</v>
      </c>
    </row>
    <row r="1103" spans="1:7">
      <c r="B1103" s="37" t="s">
        <v>1031</v>
      </c>
      <c r="C1103" s="76"/>
      <c r="D1103" s="76"/>
      <c r="E1103" s="64"/>
      <c r="F1103" s="64"/>
      <c r="G1103" s="76">
        <v>1200</v>
      </c>
    </row>
    <row r="1104" spans="1:7">
      <c r="B1104" s="37"/>
      <c r="C1104" s="76"/>
      <c r="D1104" s="76"/>
      <c r="E1104" s="64"/>
      <c r="F1104" s="64"/>
    </row>
    <row r="1105" spans="1:7">
      <c r="C1105" s="76"/>
      <c r="D1105" s="76"/>
      <c r="E1105" s="64"/>
      <c r="F1105" s="64"/>
    </row>
    <row r="1106" spans="1:7">
      <c r="C1106" s="76">
        <f>SUM(C1100:C1105)</f>
        <v>2800</v>
      </c>
      <c r="D1106" s="76">
        <f>SUM(D1100:D1105)</f>
        <v>3234</v>
      </c>
      <c r="E1106" s="60" t="s">
        <v>346</v>
      </c>
      <c r="F1106" s="60"/>
      <c r="G1106" s="76">
        <f>SUM(G1100:G1105)</f>
        <v>5594</v>
      </c>
    </row>
    <row r="1107" spans="1:7" ht="15">
      <c r="C1107" s="86"/>
      <c r="D1107" s="80"/>
      <c r="E1107" s="64"/>
      <c r="F1107" s="64"/>
      <c r="G1107" s="80"/>
    </row>
    <row r="1108" spans="1:7" ht="15">
      <c r="C1108" s="86"/>
      <c r="D1108" s="80"/>
      <c r="E1108" s="64"/>
      <c r="F1108" s="64"/>
      <c r="G1108" s="80"/>
    </row>
    <row r="1109" spans="1:7" ht="38.25">
      <c r="A1109" s="23" t="s">
        <v>109</v>
      </c>
      <c r="B1109" s="11" t="s">
        <v>0</v>
      </c>
      <c r="C1109" s="85" t="str">
        <f>C1</f>
        <v>Fiscal Yr                      2024-25</v>
      </c>
      <c r="D1109" s="173" t="str">
        <f>D1</f>
        <v>Fiscal Yr                      2025-26</v>
      </c>
      <c r="E1109" s="87" t="str">
        <f t="shared" ref="E1109:F1109" si="91">E1</f>
        <v>Current FY               Actual @ Jan'26</v>
      </c>
      <c r="F1109" s="87" t="str">
        <f t="shared" si="91"/>
        <v>Current FY               Actual % Expended @ 7mo of Year</v>
      </c>
      <c r="G1109" s="183" t="str">
        <f>G1</f>
        <v>Fiscal Yr                      2026-27</v>
      </c>
    </row>
    <row r="1110" spans="1:7">
      <c r="A1110" s="23">
        <v>6090.05</v>
      </c>
      <c r="B1110" s="1" t="s">
        <v>99</v>
      </c>
      <c r="C1110" s="76">
        <v>1200</v>
      </c>
      <c r="D1110" s="76">
        <f>D1113</f>
        <v>1200</v>
      </c>
      <c r="E1110" s="62">
        <v>0</v>
      </c>
      <c r="F1110" s="146" t="e">
        <f>E1110/#REF!</f>
        <v>#REF!</v>
      </c>
    </row>
    <row r="1111" spans="1:7">
      <c r="C1111" s="78"/>
      <c r="D1111" s="78"/>
    </row>
    <row r="1112" spans="1:7">
      <c r="C1112" s="76"/>
      <c r="D1112" s="76"/>
    </row>
    <row r="1113" spans="1:7">
      <c r="C1113" s="76">
        <v>1200</v>
      </c>
      <c r="D1113" s="76">
        <v>1200</v>
      </c>
      <c r="E1113" s="60" t="s">
        <v>346</v>
      </c>
      <c r="F1113" s="60"/>
    </row>
    <row r="1114" spans="1:7">
      <c r="C1114" s="86"/>
      <c r="D1114" s="76"/>
    </row>
    <row r="1115" spans="1:7">
      <c r="C1115" s="86"/>
      <c r="D1115" s="78"/>
      <c r="G1115" s="78"/>
    </row>
    <row r="1116" spans="1:7" ht="38.25">
      <c r="A1116" s="23" t="s">
        <v>109</v>
      </c>
      <c r="B1116" s="11" t="s">
        <v>0</v>
      </c>
      <c r="C1116" s="85" t="str">
        <f>C1</f>
        <v>Fiscal Yr                      2024-25</v>
      </c>
      <c r="D1116" s="173" t="str">
        <f>D1</f>
        <v>Fiscal Yr                      2025-26</v>
      </c>
      <c r="E1116" s="87" t="str">
        <f t="shared" ref="E1116:F1116" si="92">E1</f>
        <v>Current FY               Actual @ Jan'26</v>
      </c>
      <c r="F1116" s="87" t="str">
        <f t="shared" si="92"/>
        <v>Current FY               Actual % Expended @ 7mo of Year</v>
      </c>
      <c r="G1116" s="183" t="str">
        <f>G1</f>
        <v>Fiscal Yr                      2026-27</v>
      </c>
    </row>
    <row r="1117" spans="1:7">
      <c r="A1117" s="23">
        <v>6100.05</v>
      </c>
      <c r="B1117" s="1" t="s">
        <v>102</v>
      </c>
      <c r="C1117" s="76">
        <f>C1122</f>
        <v>1200</v>
      </c>
      <c r="D1117" s="76">
        <f>D1122</f>
        <v>1200</v>
      </c>
      <c r="F1117" s="146" t="e">
        <f>E1117/#REF!</f>
        <v>#REF!</v>
      </c>
      <c r="G1117" s="76">
        <f>G1122</f>
        <v>4000</v>
      </c>
    </row>
    <row r="1118" spans="1:7">
      <c r="C1118" s="76"/>
      <c r="D1118" s="76"/>
    </row>
    <row r="1119" spans="1:7">
      <c r="B1119" s="1" t="s">
        <v>349</v>
      </c>
      <c r="C1119" s="76">
        <v>600</v>
      </c>
      <c r="D1119" s="76">
        <v>600</v>
      </c>
      <c r="G1119" s="76">
        <v>1000</v>
      </c>
    </row>
    <row r="1120" spans="1:7">
      <c r="B1120" s="1" t="s">
        <v>569</v>
      </c>
      <c r="C1120" s="76">
        <v>600</v>
      </c>
      <c r="D1120" s="76">
        <v>600</v>
      </c>
      <c r="G1120" s="76">
        <v>1000</v>
      </c>
    </row>
    <row r="1121" spans="1:7">
      <c r="B1121" s="1" t="s">
        <v>813</v>
      </c>
      <c r="C1121" s="76">
        <v>0</v>
      </c>
      <c r="D1121" s="76"/>
      <c r="G1121" s="76">
        <v>2000</v>
      </c>
    </row>
    <row r="1122" spans="1:7">
      <c r="C1122" s="76">
        <f>SUM(C1119:C1121)</f>
        <v>1200</v>
      </c>
      <c r="D1122" s="76">
        <f>SUM(D1119:D1121)</f>
        <v>1200</v>
      </c>
      <c r="E1122" s="60" t="s">
        <v>346</v>
      </c>
      <c r="F1122" s="60"/>
      <c r="G1122" s="76">
        <f>SUM(G1119:G1121)</f>
        <v>4000</v>
      </c>
    </row>
    <row r="1123" spans="1:7">
      <c r="C1123" s="86"/>
      <c r="D1123" s="78"/>
      <c r="E1123" s="64"/>
      <c r="F1123" s="64"/>
      <c r="G1123" s="78"/>
    </row>
    <row r="1124" spans="1:7">
      <c r="C1124" s="86"/>
      <c r="D1124" s="78"/>
      <c r="E1124" s="64"/>
      <c r="F1124" s="64"/>
      <c r="G1124" s="78"/>
    </row>
    <row r="1125" spans="1:7" ht="38.25">
      <c r="A1125" s="23" t="s">
        <v>109</v>
      </c>
      <c r="B1125" s="11" t="s">
        <v>0</v>
      </c>
      <c r="C1125" s="85" t="str">
        <f>C1</f>
        <v>Fiscal Yr                      2024-25</v>
      </c>
      <c r="D1125" s="173" t="str">
        <f>D1</f>
        <v>Fiscal Yr                      2025-26</v>
      </c>
      <c r="E1125" s="87" t="str">
        <f t="shared" ref="E1125:F1125" si="93">E1</f>
        <v>Current FY               Actual @ Jan'26</v>
      </c>
      <c r="F1125" s="87" t="str">
        <f t="shared" si="93"/>
        <v>Current FY               Actual % Expended @ 7mo of Year</v>
      </c>
      <c r="G1125" s="183" t="str">
        <f>G1</f>
        <v>Fiscal Yr                      2026-27</v>
      </c>
    </row>
    <row r="1126" spans="1:7">
      <c r="A1126" s="23">
        <v>6110.05</v>
      </c>
      <c r="B1126" s="1" t="s">
        <v>104</v>
      </c>
      <c r="C1126" s="76">
        <f>C1130</f>
        <v>21824</v>
      </c>
      <c r="D1126" s="76">
        <f>D1130</f>
        <v>21824</v>
      </c>
      <c r="F1126" s="146" t="e">
        <f>E1126/#REF!</f>
        <v>#REF!</v>
      </c>
      <c r="G1126" s="76">
        <f>G1130</f>
        <v>23000</v>
      </c>
    </row>
    <row r="1127" spans="1:7">
      <c r="C1127" s="78"/>
      <c r="D1127" s="76"/>
    </row>
    <row r="1128" spans="1:7">
      <c r="B1128" s="1" t="s">
        <v>922</v>
      </c>
      <c r="C1128" s="76">
        <v>21324</v>
      </c>
      <c r="D1128" s="76">
        <v>21324</v>
      </c>
      <c r="E1128" s="64"/>
      <c r="F1128" s="64"/>
      <c r="G1128" s="76">
        <v>22500</v>
      </c>
    </row>
    <row r="1129" spans="1:7">
      <c r="B1129" s="1" t="s">
        <v>128</v>
      </c>
      <c r="C1129" s="76">
        <v>500</v>
      </c>
      <c r="D1129" s="76">
        <v>500</v>
      </c>
      <c r="E1129" s="64"/>
      <c r="F1129" s="64"/>
      <c r="G1129" s="76">
        <v>500</v>
      </c>
    </row>
    <row r="1130" spans="1:7">
      <c r="C1130" s="76">
        <f>SUM(C1128:C1129)</f>
        <v>21824</v>
      </c>
      <c r="D1130" s="76">
        <f>SUM(D1128:D1129)</f>
        <v>21824</v>
      </c>
      <c r="E1130" s="60" t="s">
        <v>347</v>
      </c>
      <c r="F1130" s="60"/>
      <c r="G1130" s="76">
        <f>SUM(G1128:G1129)</f>
        <v>23000</v>
      </c>
    </row>
    <row r="1131" spans="1:7">
      <c r="C1131" s="86" t="s">
        <v>350</v>
      </c>
      <c r="D1131" s="76"/>
      <c r="E1131" s="64"/>
      <c r="F1131" s="64"/>
    </row>
    <row r="1132" spans="1:7">
      <c r="C1132" s="86"/>
      <c r="D1132" s="78"/>
      <c r="G1132" s="78"/>
    </row>
    <row r="1133" spans="1:7" ht="38.25">
      <c r="A1133" s="23">
        <v>5950.15</v>
      </c>
      <c r="B1133" s="11" t="s">
        <v>0</v>
      </c>
      <c r="C1133" s="85" t="str">
        <f>C1</f>
        <v>Fiscal Yr                      2024-25</v>
      </c>
      <c r="D1133" s="173" t="str">
        <f>D1</f>
        <v>Fiscal Yr                      2025-26</v>
      </c>
      <c r="E1133" s="87" t="str">
        <f t="shared" ref="E1133:F1133" si="94">E1</f>
        <v>Current FY               Actual @ Jan'26</v>
      </c>
      <c r="F1133" s="87" t="str">
        <f t="shared" si="94"/>
        <v>Current FY               Actual % Expended @ 7mo of Year</v>
      </c>
      <c r="G1133" s="183" t="str">
        <f>G1</f>
        <v>Fiscal Yr                      2026-27</v>
      </c>
    </row>
    <row r="1134" spans="1:7">
      <c r="B1134" s="1" t="s">
        <v>440</v>
      </c>
      <c r="C1134" s="86"/>
      <c r="D1134" s="76"/>
      <c r="F1134" s="146"/>
    </row>
    <row r="1135" spans="1:7" ht="15.75">
      <c r="B1135" s="24"/>
      <c r="C1135" s="86"/>
      <c r="D1135" s="76"/>
      <c r="E1135" s="60" t="s">
        <v>346</v>
      </c>
      <c r="F1135" s="60"/>
    </row>
    <row r="1136" spans="1:7" ht="11.25" hidden="1" customHeight="1">
      <c r="B1136" s="24"/>
      <c r="C1136" s="86"/>
      <c r="D1136" s="76"/>
    </row>
    <row r="1137" spans="1:7" ht="15" customHeight="1">
      <c r="C1137" s="86"/>
      <c r="D1137" s="76"/>
      <c r="E1137" s="64"/>
      <c r="F1137" s="64"/>
    </row>
    <row r="1138" spans="1:7" ht="15" customHeight="1">
      <c r="A1138" s="1"/>
      <c r="B1138" s="26" t="s">
        <v>106</v>
      </c>
      <c r="C1138" s="86"/>
      <c r="D1138" s="76"/>
    </row>
    <row r="1139" spans="1:7" ht="15" customHeight="1">
      <c r="A1139" s="1"/>
      <c r="C1139" s="86"/>
      <c r="D1139" s="78"/>
      <c r="G1139" s="78"/>
    </row>
    <row r="1140" spans="1:7" ht="38.25">
      <c r="A1140" s="23" t="s">
        <v>109</v>
      </c>
      <c r="B1140" s="11" t="s">
        <v>0</v>
      </c>
      <c r="C1140" s="85" t="str">
        <f>C1</f>
        <v>Fiscal Yr                      2024-25</v>
      </c>
      <c r="D1140" s="173" t="str">
        <f>D1</f>
        <v>Fiscal Yr                      2025-26</v>
      </c>
      <c r="E1140" s="87" t="str">
        <f t="shared" ref="E1140:F1140" si="95">E1</f>
        <v>Current FY               Actual @ Jan'26</v>
      </c>
      <c r="F1140" s="87" t="str">
        <f t="shared" si="95"/>
        <v>Current FY               Actual % Expended @ 7mo of Year</v>
      </c>
      <c r="G1140" s="183" t="str">
        <f>G1</f>
        <v>Fiscal Yr                      2026-27</v>
      </c>
    </row>
    <row r="1141" spans="1:7" ht="15" customHeight="1">
      <c r="A1141" s="23">
        <v>4210.07</v>
      </c>
      <c r="B1141" s="1" t="s">
        <v>16</v>
      </c>
      <c r="C1141" s="76">
        <f>C1152</f>
        <v>1057488</v>
      </c>
      <c r="D1141" s="76">
        <f>D1152</f>
        <v>1335533</v>
      </c>
      <c r="F1141" s="146" t="e">
        <f>E1141/#REF!</f>
        <v>#REF!</v>
      </c>
      <c r="G1141" s="76">
        <f>G1152</f>
        <v>1048268</v>
      </c>
    </row>
    <row r="1142" spans="1:7" ht="15" customHeight="1">
      <c r="B1142" s="1" t="s">
        <v>1098</v>
      </c>
      <c r="C1142" s="76">
        <v>105372</v>
      </c>
      <c r="D1142" s="76">
        <v>137093</v>
      </c>
      <c r="G1142" s="76">
        <v>109295</v>
      </c>
    </row>
    <row r="1143" spans="1:7">
      <c r="B1143" s="1" t="s">
        <v>1015</v>
      </c>
      <c r="C1143" s="76">
        <v>211307</v>
      </c>
      <c r="D1143" s="76">
        <v>278221</v>
      </c>
    </row>
    <row r="1144" spans="1:7">
      <c r="B1144" s="1" t="s">
        <v>1016</v>
      </c>
      <c r="C1144" s="76">
        <v>156104</v>
      </c>
      <c r="D1144" s="76">
        <v>197870</v>
      </c>
      <c r="G1144" s="76">
        <v>204194</v>
      </c>
    </row>
    <row r="1145" spans="1:7">
      <c r="B1145" s="1" t="s">
        <v>1017</v>
      </c>
      <c r="C1145" s="76">
        <v>123344</v>
      </c>
      <c r="D1145" s="76">
        <v>139360</v>
      </c>
      <c r="G1145" s="76">
        <v>143811</v>
      </c>
    </row>
    <row r="1146" spans="1:7">
      <c r="B1146" s="1" t="s">
        <v>1018</v>
      </c>
      <c r="C1146" s="76">
        <v>118040</v>
      </c>
      <c r="D1146" s="76">
        <v>139360</v>
      </c>
      <c r="G1146" s="76">
        <v>143811</v>
      </c>
    </row>
    <row r="1147" spans="1:7">
      <c r="B1147" s="1" t="s">
        <v>1019</v>
      </c>
      <c r="C1147" s="76">
        <v>118040</v>
      </c>
      <c r="D1147" s="76">
        <v>139360</v>
      </c>
      <c r="G1147" s="76">
        <v>143811</v>
      </c>
    </row>
    <row r="1148" spans="1:7">
      <c r="B1148" s="1" t="s">
        <v>1020</v>
      </c>
      <c r="C1148" s="76">
        <v>97240</v>
      </c>
      <c r="D1148" s="76">
        <v>123157</v>
      </c>
      <c r="G1148" s="76">
        <v>127109</v>
      </c>
    </row>
    <row r="1149" spans="1:7">
      <c r="B1149" s="1" t="s">
        <v>1021</v>
      </c>
      <c r="C1149" s="76">
        <v>97240</v>
      </c>
      <c r="D1149" s="76">
        <v>135949</v>
      </c>
      <c r="G1149" s="76">
        <v>144768</v>
      </c>
    </row>
    <row r="1150" spans="1:7">
      <c r="B1150" s="42" t="s">
        <v>996</v>
      </c>
      <c r="C1150" s="76">
        <v>30801</v>
      </c>
      <c r="D1150" s="76">
        <v>45163</v>
      </c>
      <c r="E1150" s="65"/>
      <c r="F1150" s="65"/>
      <c r="G1150" s="76">
        <v>31469</v>
      </c>
    </row>
    <row r="1151" spans="1:7">
      <c r="B1151" s="40"/>
      <c r="C1151" s="77"/>
      <c r="D1151" s="76"/>
    </row>
    <row r="1152" spans="1:7">
      <c r="C1152" s="76">
        <f>SUM(C1142:C1151)</f>
        <v>1057488</v>
      </c>
      <c r="D1152" s="76">
        <f>SUM(D1142:D1151)</f>
        <v>1335533</v>
      </c>
      <c r="E1152" s="60" t="s">
        <v>330</v>
      </c>
      <c r="F1152" s="60"/>
      <c r="G1152" s="76">
        <f>SUM(G1142:G1150)</f>
        <v>1048268</v>
      </c>
    </row>
    <row r="1153" spans="1:7">
      <c r="C1153" s="86"/>
      <c r="D1153" s="76"/>
      <c r="E1153" s="60"/>
      <c r="F1153" s="60"/>
    </row>
    <row r="1154" spans="1:7">
      <c r="C1154" s="86"/>
      <c r="D1154" s="78"/>
      <c r="G1154" s="78"/>
    </row>
    <row r="1155" spans="1:7" ht="38.25">
      <c r="A1155" s="23" t="s">
        <v>109</v>
      </c>
      <c r="B1155" s="11" t="s">
        <v>0</v>
      </c>
      <c r="C1155" s="85" t="str">
        <f>C1</f>
        <v>Fiscal Yr                      2024-25</v>
      </c>
      <c r="D1155" s="173" t="str">
        <f>D1</f>
        <v>Fiscal Yr                      2025-26</v>
      </c>
      <c r="E1155" s="87" t="str">
        <f t="shared" ref="E1155:F1155" si="96">E1</f>
        <v>Current FY               Actual @ Jan'26</v>
      </c>
      <c r="F1155" s="87" t="str">
        <f t="shared" si="96"/>
        <v>Current FY               Actual % Expended @ 7mo of Year</v>
      </c>
      <c r="G1155" s="183" t="str">
        <f>G1</f>
        <v>Fiscal Yr                      2026-27</v>
      </c>
    </row>
    <row r="1156" spans="1:7">
      <c r="A1156" s="23">
        <v>4220.07</v>
      </c>
      <c r="B1156" s="1" t="s">
        <v>19</v>
      </c>
      <c r="C1156" s="76">
        <f>C1162</f>
        <v>9600</v>
      </c>
      <c r="D1156" s="76">
        <f>D1162</f>
        <v>8400</v>
      </c>
      <c r="F1156" s="146" t="e">
        <f>E1156/#REF!</f>
        <v>#REF!</v>
      </c>
    </row>
    <row r="1157" spans="1:7">
      <c r="A1157" s="23"/>
      <c r="C1157" s="76"/>
      <c r="D1157" s="76"/>
    </row>
    <row r="1158" spans="1:7">
      <c r="C1158" s="76"/>
      <c r="D1158" s="76"/>
      <c r="E1158" s="64"/>
      <c r="F1158" s="64"/>
    </row>
    <row r="1159" spans="1:7">
      <c r="C1159" s="76">
        <v>9600</v>
      </c>
      <c r="D1159" s="76">
        <v>8400</v>
      </c>
    </row>
    <row r="1160" spans="1:7">
      <c r="B1160" s="6"/>
      <c r="C1160" s="78"/>
      <c r="D1160" s="76"/>
      <c r="E1160" s="64"/>
      <c r="F1160" s="64"/>
    </row>
    <row r="1161" spans="1:7">
      <c r="B1161" s="42"/>
      <c r="C1161" s="77"/>
      <c r="D1161" s="76"/>
    </row>
    <row r="1162" spans="1:7">
      <c r="B1162" s="6"/>
      <c r="C1162" s="76">
        <f>SUM(C1159:C1161)</f>
        <v>9600</v>
      </c>
      <c r="D1162" s="76">
        <f>SUM(D1159:D1161)</f>
        <v>8400</v>
      </c>
      <c r="E1162" s="60" t="s">
        <v>346</v>
      </c>
      <c r="F1162" s="60"/>
    </row>
    <row r="1163" spans="1:7">
      <c r="B1163" s="6"/>
      <c r="C1163" s="86"/>
      <c r="D1163" s="76"/>
      <c r="E1163" s="60"/>
      <c r="F1163" s="60"/>
    </row>
    <row r="1164" spans="1:7">
      <c r="B1164" s="6"/>
      <c r="C1164" s="86"/>
      <c r="D1164" s="78"/>
      <c r="E1164" s="60"/>
      <c r="F1164" s="60"/>
      <c r="G1164" s="78"/>
    </row>
    <row r="1165" spans="1:7" ht="38.25">
      <c r="A1165" s="23" t="s">
        <v>109</v>
      </c>
      <c r="B1165" s="11" t="s">
        <v>0</v>
      </c>
      <c r="C1165" s="85" t="str">
        <f>C1</f>
        <v>Fiscal Yr                      2024-25</v>
      </c>
      <c r="D1165" s="173" t="str">
        <f>D1</f>
        <v>Fiscal Yr                      2025-26</v>
      </c>
      <c r="E1165" s="87" t="str">
        <f t="shared" ref="E1165:F1165" si="97">E1</f>
        <v>Current FY               Actual @ Jan'26</v>
      </c>
      <c r="F1165" s="87" t="str">
        <f t="shared" si="97"/>
        <v>Current FY               Actual % Expended @ 7mo of Year</v>
      </c>
      <c r="G1165" s="183" t="str">
        <f>G1</f>
        <v>Fiscal Yr                      2026-27</v>
      </c>
    </row>
    <row r="1166" spans="1:7">
      <c r="A1166" s="23">
        <v>4230.07</v>
      </c>
      <c r="B1166" s="1" t="s">
        <v>22</v>
      </c>
      <c r="C1166" s="76">
        <f>C1171</f>
        <v>96200</v>
      </c>
      <c r="D1166" s="76">
        <f>D1171</f>
        <v>106590</v>
      </c>
      <c r="F1166" s="146" t="e">
        <f>E1166/#REF!</f>
        <v>#REF!</v>
      </c>
      <c r="G1166" s="76">
        <f>G1171</f>
        <v>126500</v>
      </c>
    </row>
    <row r="1167" spans="1:7">
      <c r="C1167" s="78"/>
      <c r="D1167" s="76"/>
    </row>
    <row r="1168" spans="1:7">
      <c r="B1168" s="1" t="s">
        <v>1032</v>
      </c>
      <c r="C1168" s="76">
        <v>49400</v>
      </c>
      <c r="D1168" s="76">
        <v>60150</v>
      </c>
      <c r="E1168" s="67"/>
      <c r="F1168" s="67"/>
      <c r="G1168" s="76">
        <v>77000</v>
      </c>
    </row>
    <row r="1169" spans="1:7">
      <c r="B1169" s="1" t="s">
        <v>1033</v>
      </c>
      <c r="C1169" s="76">
        <v>46800</v>
      </c>
      <c r="D1169" s="76">
        <v>46440</v>
      </c>
      <c r="G1169" s="76">
        <v>49500</v>
      </c>
    </row>
    <row r="1170" spans="1:7">
      <c r="B1170" s="42" t="s">
        <v>999</v>
      </c>
      <c r="C1170" s="76"/>
      <c r="D1170" s="76"/>
    </row>
    <row r="1171" spans="1:7">
      <c r="C1171" s="76">
        <f>SUM(C1168:C1170)</f>
        <v>96200</v>
      </c>
      <c r="D1171" s="76">
        <f>SUM(D1168:D1170)</f>
        <v>106590</v>
      </c>
      <c r="E1171" s="60" t="s">
        <v>346</v>
      </c>
      <c r="F1171" s="60"/>
      <c r="G1171" s="76">
        <f>SUM(G1168:G1170)</f>
        <v>126500</v>
      </c>
    </row>
    <row r="1172" spans="1:7">
      <c r="B1172" s="6"/>
      <c r="C1172" s="86"/>
      <c r="D1172" s="76"/>
      <c r="E1172" s="60"/>
      <c r="F1172" s="60"/>
    </row>
    <row r="1173" spans="1:7">
      <c r="B1173" s="6"/>
      <c r="C1173" s="86"/>
      <c r="D1173" s="76"/>
      <c r="E1173" s="60"/>
      <c r="F1173" s="60"/>
    </row>
    <row r="1174" spans="1:7" ht="38.25">
      <c r="A1174" s="23" t="s">
        <v>109</v>
      </c>
      <c r="B1174" s="11" t="s">
        <v>0</v>
      </c>
      <c r="C1174" s="85" t="str">
        <f>C1</f>
        <v>Fiscal Yr                      2024-25</v>
      </c>
      <c r="D1174" s="173" t="str">
        <f>D1</f>
        <v>Fiscal Yr                      2025-26</v>
      </c>
      <c r="E1174" s="87" t="str">
        <f t="shared" ref="E1174:F1174" si="98">E1</f>
        <v>Current FY               Actual @ Jan'26</v>
      </c>
      <c r="F1174" s="87" t="str">
        <f t="shared" si="98"/>
        <v>Current FY               Actual % Expended @ 7mo of Year</v>
      </c>
      <c r="G1174" s="183" t="str">
        <f>G1</f>
        <v>Fiscal Yr                      2026-27</v>
      </c>
    </row>
    <row r="1175" spans="1:7">
      <c r="A1175" s="23">
        <v>4240.07</v>
      </c>
      <c r="B1175" s="1" t="s">
        <v>24</v>
      </c>
      <c r="C1175" s="76">
        <f>C1185</f>
        <v>29500</v>
      </c>
      <c r="D1175" s="76">
        <f>D1185</f>
        <v>25000</v>
      </c>
      <c r="F1175" s="146" t="e">
        <f>E1175/#REF!</f>
        <v>#REF!</v>
      </c>
      <c r="G1175" s="76">
        <f>G1185</f>
        <v>26000</v>
      </c>
    </row>
    <row r="1176" spans="1:7">
      <c r="C1176" s="76"/>
      <c r="D1176" s="76"/>
    </row>
    <row r="1177" spans="1:7">
      <c r="B1177" s="1" t="s">
        <v>1034</v>
      </c>
      <c r="C1177" s="76"/>
      <c r="D1177" s="76"/>
    </row>
    <row r="1178" spans="1:7">
      <c r="B1178" s="1" t="s">
        <v>1035</v>
      </c>
      <c r="C1178" s="76"/>
      <c r="D1178" s="76"/>
    </row>
    <row r="1179" spans="1:7">
      <c r="B1179" s="5" t="s">
        <v>1036</v>
      </c>
      <c r="C1179" s="76"/>
      <c r="D1179" s="76"/>
    </row>
    <row r="1180" spans="1:7">
      <c r="A1180" s="1"/>
      <c r="B1180" s="38" t="s">
        <v>1037</v>
      </c>
      <c r="C1180" s="78"/>
      <c r="D1180" s="76"/>
    </row>
    <row r="1181" spans="1:7">
      <c r="A1181" s="1"/>
      <c r="B1181" s="1" t="s">
        <v>1038</v>
      </c>
      <c r="C1181" s="78"/>
      <c r="D1181" s="76"/>
    </row>
    <row r="1182" spans="1:7">
      <c r="A1182" s="1"/>
      <c r="B1182" s="1" t="s">
        <v>965</v>
      </c>
      <c r="C1182" s="78"/>
      <c r="D1182" s="76"/>
    </row>
    <row r="1183" spans="1:7">
      <c r="B1183" s="1" t="s">
        <v>1039</v>
      </c>
      <c r="C1183" s="76"/>
      <c r="D1183" s="76"/>
      <c r="E1183" s="64"/>
      <c r="F1183" s="64"/>
    </row>
    <row r="1184" spans="1:7">
      <c r="B1184" s="1" t="s">
        <v>1040</v>
      </c>
      <c r="C1184" s="168">
        <v>29500</v>
      </c>
      <c r="D1184" s="76">
        <v>25000</v>
      </c>
      <c r="E1184" s="64"/>
      <c r="F1184" s="64"/>
      <c r="G1184" s="76">
        <v>26000</v>
      </c>
    </row>
    <row r="1185" spans="1:7">
      <c r="C1185" s="76">
        <f>SUM(C1176:C1184)</f>
        <v>29500</v>
      </c>
      <c r="D1185" s="76">
        <f>SUM(D1184)</f>
        <v>25000</v>
      </c>
      <c r="E1185" s="60" t="s">
        <v>346</v>
      </c>
      <c r="F1185" s="60"/>
      <c r="G1185" s="76">
        <f>SUM(G1184)</f>
        <v>26000</v>
      </c>
    </row>
    <row r="1186" spans="1:7">
      <c r="C1186" s="86"/>
      <c r="D1186" s="84"/>
      <c r="E1186" s="60"/>
      <c r="F1186" s="60"/>
      <c r="G1186" s="84"/>
    </row>
    <row r="1187" spans="1:7">
      <c r="C1187" s="86"/>
      <c r="D1187" s="78"/>
      <c r="G1187" s="78"/>
    </row>
    <row r="1188" spans="1:7" ht="38.25">
      <c r="A1188" s="23" t="s">
        <v>109</v>
      </c>
      <c r="B1188" s="11" t="s">
        <v>0</v>
      </c>
      <c r="C1188" s="85" t="str">
        <f>C1</f>
        <v>Fiscal Yr                      2024-25</v>
      </c>
      <c r="D1188" s="173" t="str">
        <f>D1</f>
        <v>Fiscal Yr                      2025-26</v>
      </c>
      <c r="E1188" s="87" t="str">
        <f t="shared" ref="E1188:F1188" si="99">E1</f>
        <v>Current FY               Actual @ Jan'26</v>
      </c>
      <c r="F1188" s="87" t="str">
        <f t="shared" si="99"/>
        <v>Current FY               Actual % Expended @ 7mo of Year</v>
      </c>
      <c r="G1188" s="183" t="str">
        <f>G1</f>
        <v>Fiscal Yr                      2026-27</v>
      </c>
    </row>
    <row r="1189" spans="1:7">
      <c r="A1189" s="23">
        <v>4610.07</v>
      </c>
      <c r="B1189" s="1" t="s">
        <v>498</v>
      </c>
      <c r="C1189" s="76">
        <f>C1192</f>
        <v>16786</v>
      </c>
      <c r="D1189" s="76">
        <v>21119</v>
      </c>
      <c r="F1189" s="146" t="e">
        <f>E1189/#REF!</f>
        <v>#REF!</v>
      </c>
      <c r="G1189" s="76">
        <f>G1192</f>
        <v>16883</v>
      </c>
    </row>
    <row r="1190" spans="1:7">
      <c r="C1190" s="76"/>
      <c r="D1190" s="76"/>
    </row>
    <row r="1191" spans="1:7">
      <c r="B1191" s="1" t="s">
        <v>1023</v>
      </c>
      <c r="C1191" s="78"/>
      <c r="D1191" s="76"/>
    </row>
    <row r="1192" spans="1:7">
      <c r="C1192" s="76">
        <v>16786</v>
      </c>
      <c r="D1192" s="76">
        <v>21119</v>
      </c>
      <c r="E1192" s="60" t="s">
        <v>346</v>
      </c>
      <c r="F1192" s="60"/>
      <c r="G1192" s="76">
        <v>16883</v>
      </c>
    </row>
    <row r="1193" spans="1:7">
      <c r="C1193" s="86"/>
      <c r="D1193" s="76" t="s">
        <v>127</v>
      </c>
      <c r="E1193" s="64"/>
      <c r="F1193" s="64"/>
      <c r="G1193" s="76" t="s">
        <v>127</v>
      </c>
    </row>
    <row r="1194" spans="1:7">
      <c r="C1194" s="86"/>
      <c r="D1194" s="78"/>
      <c r="G1194" s="78"/>
    </row>
    <row r="1195" spans="1:7" ht="38.25">
      <c r="A1195" s="23" t="s">
        <v>109</v>
      </c>
      <c r="B1195" s="11" t="s">
        <v>0</v>
      </c>
      <c r="C1195" s="85" t="str">
        <f>C1</f>
        <v>Fiscal Yr                      2024-25</v>
      </c>
      <c r="D1195" s="173" t="str">
        <f>D1</f>
        <v>Fiscal Yr                      2025-26</v>
      </c>
      <c r="E1195" s="87" t="str">
        <f t="shared" ref="E1195:F1195" si="100">E1</f>
        <v>Current FY               Actual @ Jan'26</v>
      </c>
      <c r="F1195" s="87" t="str">
        <f t="shared" si="100"/>
        <v>Current FY               Actual % Expended @ 7mo of Year</v>
      </c>
      <c r="G1195" s="183" t="str">
        <f>G1</f>
        <v>Fiscal Yr                      2026-27</v>
      </c>
    </row>
    <row r="1196" spans="1:7">
      <c r="A1196" s="23">
        <v>4620.07</v>
      </c>
      <c r="B1196" s="1" t="s">
        <v>27</v>
      </c>
      <c r="C1196" s="76">
        <f>C1202</f>
        <v>146468</v>
      </c>
      <c r="D1196" s="76">
        <v>170386</v>
      </c>
      <c r="F1196" s="146" t="e">
        <f>E1196/#REF!</f>
        <v>#REF!</v>
      </c>
      <c r="G1196" s="76">
        <f>G1201</f>
        <v>172644</v>
      </c>
    </row>
    <row r="1197" spans="1:7">
      <c r="C1197" s="78"/>
      <c r="D1197" s="76"/>
    </row>
    <row r="1198" spans="1:7">
      <c r="B1198" s="1" t="s">
        <v>725</v>
      </c>
      <c r="C1198" s="77"/>
      <c r="D1198" s="76"/>
      <c r="E1198" s="60"/>
      <c r="F1198" s="60"/>
    </row>
    <row r="1199" spans="1:7">
      <c r="C1199" s="77"/>
      <c r="D1199" s="76"/>
      <c r="E1199" s="60"/>
      <c r="F1199" s="60"/>
    </row>
    <row r="1200" spans="1:7">
      <c r="B1200" s="1" t="s">
        <v>898</v>
      </c>
      <c r="C1200" s="76">
        <v>146468</v>
      </c>
      <c r="D1200" s="76">
        <v>170386</v>
      </c>
      <c r="E1200" s="60"/>
      <c r="F1200" s="60"/>
      <c r="G1200" s="76">
        <v>172644</v>
      </c>
    </row>
    <row r="1201" spans="1:7">
      <c r="C1201" s="77"/>
      <c r="D1201" s="76"/>
      <c r="E1201" s="60" t="s">
        <v>346</v>
      </c>
      <c r="F1201" s="60"/>
      <c r="G1201" s="76">
        <f>SUM(G1200)</f>
        <v>172644</v>
      </c>
    </row>
    <row r="1202" spans="1:7" ht="14.25">
      <c r="C1202" s="79">
        <f>SUM(C1200:C1201)</f>
        <v>146468</v>
      </c>
      <c r="D1202" s="76">
        <f>SUM(D1197:D1200)</f>
        <v>170386</v>
      </c>
      <c r="E1202" s="60"/>
      <c r="F1202" s="60"/>
    </row>
    <row r="1203" spans="1:7">
      <c r="C1203" s="86"/>
      <c r="D1203" s="78"/>
      <c r="G1203" s="78"/>
    </row>
    <row r="1204" spans="1:7" ht="38.25">
      <c r="A1204" s="23" t="s">
        <v>109</v>
      </c>
      <c r="B1204" s="11" t="s">
        <v>0</v>
      </c>
      <c r="C1204" s="85" t="str">
        <f>C1</f>
        <v>Fiscal Yr                      2024-25</v>
      </c>
      <c r="D1204" s="173" t="str">
        <f>D1</f>
        <v>Fiscal Yr                      2025-26</v>
      </c>
      <c r="E1204" s="87" t="str">
        <f t="shared" ref="E1204:F1204" si="101">E1</f>
        <v>Current FY               Actual @ Jan'26</v>
      </c>
      <c r="F1204" s="87" t="str">
        <f t="shared" si="101"/>
        <v>Current FY               Actual % Expended @ 7mo of Year</v>
      </c>
      <c r="G1204" s="183" t="str">
        <f>G1</f>
        <v>Fiscal Yr                      2026-27</v>
      </c>
    </row>
    <row r="1205" spans="1:7">
      <c r="A1205" s="23">
        <v>4640.07</v>
      </c>
      <c r="B1205" s="1" t="s">
        <v>30</v>
      </c>
      <c r="C1205" s="76">
        <f>C1211</f>
        <v>220224</v>
      </c>
      <c r="D1205" s="76">
        <f>D1211</f>
        <v>267041</v>
      </c>
      <c r="F1205" s="146" t="e">
        <f>E1205/#REF!</f>
        <v>#REF!</v>
      </c>
      <c r="G1205" s="76">
        <f>G1211</f>
        <v>207313</v>
      </c>
    </row>
    <row r="1206" spans="1:7">
      <c r="A1206" s="23"/>
      <c r="C1206" s="76"/>
      <c r="D1206" s="76"/>
      <c r="F1206" s="146"/>
    </row>
    <row r="1207" spans="1:7">
      <c r="B1207" s="1" t="s">
        <v>595</v>
      </c>
      <c r="C1207" s="147"/>
      <c r="D1207" s="76">
        <v>35251</v>
      </c>
      <c r="G1207" s="76">
        <v>12651</v>
      </c>
    </row>
    <row r="1208" spans="1:7">
      <c r="B1208" s="1" t="s">
        <v>594</v>
      </c>
      <c r="C1208" s="76">
        <v>220224</v>
      </c>
      <c r="D1208" s="76">
        <v>231235</v>
      </c>
      <c r="G1208" s="76">
        <v>194514</v>
      </c>
    </row>
    <row r="1209" spans="1:7">
      <c r="B1209" s="1" t="s">
        <v>508</v>
      </c>
      <c r="C1209" s="76"/>
      <c r="D1209" s="76">
        <v>555</v>
      </c>
      <c r="G1209" s="76">
        <v>148</v>
      </c>
    </row>
    <row r="1210" spans="1:7">
      <c r="B1210" s="2" t="s">
        <v>726</v>
      </c>
      <c r="C1210" s="147"/>
      <c r="D1210" s="76"/>
      <c r="E1210" s="64"/>
      <c r="F1210" s="64"/>
    </row>
    <row r="1211" spans="1:7">
      <c r="C1211" s="147">
        <f>SUM(C1208:C1210)</f>
        <v>220224</v>
      </c>
      <c r="D1211" s="76">
        <f>SUM(D1207:D1210)</f>
        <v>267041</v>
      </c>
      <c r="E1211" s="60" t="s">
        <v>346</v>
      </c>
      <c r="F1211" s="60"/>
      <c r="G1211" s="76">
        <f>SUM(G1207:G1210)</f>
        <v>207313</v>
      </c>
    </row>
    <row r="1212" spans="1:7">
      <c r="B1212" s="11"/>
      <c r="C1212" s="147"/>
      <c r="D1212" s="147"/>
      <c r="E1212" s="60"/>
      <c r="F1212" s="60"/>
      <c r="G1212" s="147"/>
    </row>
    <row r="1213" spans="1:7" ht="38.25">
      <c r="A1213" s="23" t="s">
        <v>109</v>
      </c>
      <c r="B1213" s="11" t="s">
        <v>0</v>
      </c>
      <c r="C1213" s="198" t="str">
        <f>C1</f>
        <v>Fiscal Yr                      2024-25</v>
      </c>
      <c r="D1213" s="173" t="str">
        <f>D1</f>
        <v>Fiscal Yr                      2025-26</v>
      </c>
      <c r="E1213" s="87" t="str">
        <f t="shared" ref="E1213:F1213" si="102">E1</f>
        <v>Current FY               Actual @ Jan'26</v>
      </c>
      <c r="F1213" s="87" t="str">
        <f t="shared" si="102"/>
        <v>Current FY               Actual % Expended @ 7mo of Year</v>
      </c>
      <c r="G1213" s="183" t="str">
        <f>G1</f>
        <v>Fiscal Yr                      2026-27</v>
      </c>
    </row>
    <row r="1214" spans="1:7">
      <c r="A1214" s="23">
        <v>4650.07</v>
      </c>
      <c r="B1214" s="1" t="s">
        <v>622</v>
      </c>
      <c r="C1214" s="147">
        <f>C1217</f>
        <v>12996</v>
      </c>
      <c r="D1214" s="76">
        <f>D1217</f>
        <v>12835</v>
      </c>
      <c r="E1214" s="67"/>
      <c r="F1214" s="65" t="e">
        <f>E1214/#REF!</f>
        <v>#REF!</v>
      </c>
      <c r="G1214" s="76">
        <f>G1217</f>
        <v>11168</v>
      </c>
    </row>
    <row r="1215" spans="1:7">
      <c r="C1215" s="147"/>
      <c r="D1215" s="76"/>
      <c r="E1215" s="60"/>
      <c r="F1215" s="60"/>
    </row>
    <row r="1216" spans="1:7">
      <c r="B1216" s="1" t="s">
        <v>924</v>
      </c>
      <c r="C1216" s="76"/>
      <c r="D1216" s="76">
        <v>12835</v>
      </c>
      <c r="E1216" s="60"/>
      <c r="F1216" s="60"/>
      <c r="G1216" s="76">
        <v>11168</v>
      </c>
    </row>
    <row r="1217" spans="1:7">
      <c r="C1217" s="76">
        <v>12996</v>
      </c>
      <c r="D1217" s="76">
        <f>SUM(D1216)</f>
        <v>12835</v>
      </c>
      <c r="E1217" s="60" t="s">
        <v>346</v>
      </c>
      <c r="F1217" s="60"/>
      <c r="G1217" s="76">
        <f>SUM(G1216)</f>
        <v>11168</v>
      </c>
    </row>
    <row r="1218" spans="1:7">
      <c r="C1218" s="86"/>
      <c r="D1218" s="76"/>
      <c r="E1218" s="60"/>
      <c r="F1218" s="60"/>
    </row>
    <row r="1219" spans="1:7" ht="38.25">
      <c r="A1219" s="23" t="s">
        <v>109</v>
      </c>
      <c r="B1219" s="11" t="s">
        <v>0</v>
      </c>
      <c r="C1219" s="85" t="str">
        <f>C1</f>
        <v>Fiscal Yr                      2024-25</v>
      </c>
      <c r="D1219" s="173" t="str">
        <f>D1</f>
        <v>Fiscal Yr                      2025-26</v>
      </c>
      <c r="E1219" s="87" t="str">
        <f t="shared" ref="E1219:F1219" si="103">E1</f>
        <v>Current FY               Actual @ Jan'26</v>
      </c>
      <c r="F1219" s="87" t="str">
        <f t="shared" si="103"/>
        <v>Current FY               Actual % Expended @ 7mo of Year</v>
      </c>
      <c r="G1219" s="183" t="str">
        <f>G1</f>
        <v>Fiscal Yr                      2026-27</v>
      </c>
    </row>
    <row r="1220" spans="1:7">
      <c r="A1220" s="23">
        <v>4660.07</v>
      </c>
      <c r="B1220" s="1" t="s">
        <v>33</v>
      </c>
      <c r="C1220" s="76">
        <f>C1223</f>
        <v>2088</v>
      </c>
      <c r="D1220" s="76">
        <v>2398</v>
      </c>
      <c r="F1220" s="146" t="e">
        <f>E1220/#REF!</f>
        <v>#REF!</v>
      </c>
      <c r="G1220" s="76">
        <v>1980</v>
      </c>
    </row>
    <row r="1221" spans="1:7">
      <c r="C1221" s="76"/>
      <c r="D1221" s="76"/>
    </row>
    <row r="1222" spans="1:7">
      <c r="C1222" s="76"/>
      <c r="D1222" s="76"/>
    </row>
    <row r="1223" spans="1:7">
      <c r="C1223" s="76">
        <v>2088</v>
      </c>
      <c r="D1223" s="76">
        <v>2398</v>
      </c>
      <c r="E1223" s="60" t="s">
        <v>346</v>
      </c>
      <c r="F1223" s="60"/>
      <c r="G1223" s="76">
        <v>1980</v>
      </c>
    </row>
    <row r="1224" spans="1:7">
      <c r="C1224" s="86"/>
      <c r="D1224" s="78"/>
      <c r="E1224" s="60"/>
      <c r="F1224" s="60"/>
      <c r="G1224" s="78"/>
    </row>
    <row r="1225" spans="1:7">
      <c r="C1225" s="86"/>
      <c r="D1225" s="76"/>
    </row>
    <row r="1226" spans="1:7">
      <c r="C1226" s="57"/>
      <c r="D1226" s="78"/>
      <c r="G1226" s="78"/>
    </row>
    <row r="1227" spans="1:7" ht="38.25">
      <c r="A1227" s="23" t="s">
        <v>109</v>
      </c>
      <c r="B1227" s="11" t="s">
        <v>0</v>
      </c>
      <c r="C1227" s="85" t="str">
        <f>C1</f>
        <v>Fiscal Yr                      2024-25</v>
      </c>
      <c r="D1227" s="173" t="str">
        <f>D1</f>
        <v>Fiscal Yr                      2025-26</v>
      </c>
      <c r="E1227" s="87" t="str">
        <f t="shared" ref="E1227:F1227" si="104">E1</f>
        <v>Current FY               Actual @ Jan'26</v>
      </c>
      <c r="F1227" s="87" t="str">
        <f t="shared" si="104"/>
        <v>Current FY               Actual % Expended @ 7mo of Year</v>
      </c>
      <c r="G1227" s="183" t="str">
        <f>G1</f>
        <v>Fiscal Yr                      2026-27</v>
      </c>
    </row>
    <row r="1228" spans="1:7">
      <c r="A1228" s="23">
        <v>4670.07</v>
      </c>
      <c r="B1228" s="1" t="s">
        <v>36</v>
      </c>
      <c r="C1228" s="76">
        <f>C1231</f>
        <v>2838</v>
      </c>
      <c r="D1228" s="76">
        <v>2923</v>
      </c>
      <c r="F1228" s="146" t="e">
        <f>E1228/#REF!</f>
        <v>#REF!</v>
      </c>
      <c r="G1228" s="76">
        <f>G1231</f>
        <v>2844</v>
      </c>
    </row>
    <row r="1229" spans="1:7">
      <c r="C1229" s="76"/>
      <c r="D1229" s="76"/>
    </row>
    <row r="1230" spans="1:7">
      <c r="B1230" s="1" t="s">
        <v>986</v>
      </c>
      <c r="C1230" s="76"/>
      <c r="D1230" s="76"/>
    </row>
    <row r="1231" spans="1:7">
      <c r="C1231" s="76">
        <v>2838</v>
      </c>
      <c r="D1231" s="76">
        <v>2923</v>
      </c>
      <c r="E1231" s="60" t="s">
        <v>346</v>
      </c>
      <c r="F1231" s="60"/>
      <c r="G1231" s="76">
        <v>2844</v>
      </c>
    </row>
    <row r="1232" spans="1:7">
      <c r="C1232" s="86"/>
      <c r="D1232" s="76"/>
    </row>
    <row r="1233" spans="1:9">
      <c r="C1233" s="86"/>
      <c r="D1233" s="78"/>
      <c r="G1233" s="78"/>
    </row>
    <row r="1234" spans="1:9" ht="38.25">
      <c r="A1234" s="23" t="s">
        <v>109</v>
      </c>
      <c r="B1234" s="11" t="s">
        <v>0</v>
      </c>
      <c r="C1234" s="85" t="str">
        <f>C1</f>
        <v>Fiscal Yr                      2024-25</v>
      </c>
      <c r="D1234" s="173" t="str">
        <f>D1</f>
        <v>Fiscal Yr                      2025-26</v>
      </c>
      <c r="E1234" s="87" t="str">
        <f t="shared" ref="E1234:F1234" si="105">E1</f>
        <v>Current FY               Actual @ Jan'26</v>
      </c>
      <c r="F1234" s="87" t="str">
        <f t="shared" si="105"/>
        <v>Current FY               Actual % Expended @ 7mo of Year</v>
      </c>
      <c r="G1234" s="183" t="str">
        <f>G1</f>
        <v>Fiscal Yr                      2026-27</v>
      </c>
    </row>
    <row r="1235" spans="1:9">
      <c r="A1235" s="23">
        <v>4685.07</v>
      </c>
      <c r="B1235" s="1" t="s">
        <v>39</v>
      </c>
      <c r="C1235" s="76">
        <v>7935</v>
      </c>
      <c r="D1235" s="76">
        <f>D1237</f>
        <v>9515</v>
      </c>
      <c r="F1235" s="146" t="e">
        <f>E1235/#REF!</f>
        <v>#REF!</v>
      </c>
      <c r="G1235" s="76">
        <f>G1237</f>
        <v>9123</v>
      </c>
    </row>
    <row r="1236" spans="1:9">
      <c r="C1236" s="76"/>
      <c r="D1236" s="76"/>
    </row>
    <row r="1237" spans="1:9">
      <c r="B1237" s="1" t="s">
        <v>923</v>
      </c>
      <c r="C1237" s="76">
        <v>7935</v>
      </c>
      <c r="D1237" s="76">
        <v>9515</v>
      </c>
      <c r="E1237" s="60" t="s">
        <v>346</v>
      </c>
      <c r="F1237" s="60"/>
      <c r="G1237" s="76">
        <v>9123</v>
      </c>
      <c r="I1237" s="1" t="s">
        <v>1114</v>
      </c>
    </row>
    <row r="1238" spans="1:9">
      <c r="C1238" s="86"/>
      <c r="D1238" s="76"/>
    </row>
    <row r="1239" spans="1:9">
      <c r="C1239" s="86"/>
      <c r="D1239" s="78"/>
      <c r="G1239" s="78"/>
    </row>
    <row r="1240" spans="1:9" ht="38.25">
      <c r="A1240" s="23" t="s">
        <v>109</v>
      </c>
      <c r="B1240" s="11" t="s">
        <v>0</v>
      </c>
      <c r="C1240" s="85" t="str">
        <f>C1</f>
        <v>Fiscal Yr                      2024-25</v>
      </c>
      <c r="D1240" s="173" t="str">
        <f>D1</f>
        <v>Fiscal Yr                      2025-26</v>
      </c>
      <c r="E1240" s="87" t="str">
        <f t="shared" ref="E1240:F1240" si="106">E1</f>
        <v>Current FY               Actual @ Jan'26</v>
      </c>
      <c r="F1240" s="87" t="str">
        <f t="shared" si="106"/>
        <v>Current FY               Actual % Expended @ 7mo of Year</v>
      </c>
      <c r="G1240" s="183" t="str">
        <f>G1</f>
        <v>Fiscal Yr                      2026-27</v>
      </c>
    </row>
    <row r="1241" spans="1:9">
      <c r="A1241" s="23">
        <v>4690.07</v>
      </c>
      <c r="B1241" s="1" t="s">
        <v>42</v>
      </c>
      <c r="C1241" s="76">
        <v>31460</v>
      </c>
      <c r="D1241" s="76">
        <f>D1244</f>
        <v>43254</v>
      </c>
      <c r="F1241" s="146" t="e">
        <f>E1241/#REF!</f>
        <v>#REF!</v>
      </c>
      <c r="G1241" s="76">
        <f>G1244</f>
        <v>46081</v>
      </c>
    </row>
    <row r="1242" spans="1:9">
      <c r="C1242" s="76"/>
      <c r="D1242" s="76"/>
    </row>
    <row r="1243" spans="1:9">
      <c r="B1243" s="1" t="s">
        <v>138</v>
      </c>
      <c r="C1243" s="78"/>
      <c r="D1243" s="76"/>
    </row>
    <row r="1244" spans="1:9">
      <c r="C1244" s="76">
        <v>31460</v>
      </c>
      <c r="D1244" s="76">
        <v>43254</v>
      </c>
      <c r="E1244" s="60" t="s">
        <v>346</v>
      </c>
      <c r="F1244" s="60"/>
      <c r="G1244" s="76">
        <v>46081</v>
      </c>
    </row>
    <row r="1245" spans="1:9">
      <c r="C1245" s="86"/>
      <c r="D1245" s="76"/>
    </row>
    <row r="1246" spans="1:9">
      <c r="C1246" s="86"/>
      <c r="D1246" s="78"/>
      <c r="G1246" s="78"/>
    </row>
    <row r="1247" spans="1:9" ht="38.25">
      <c r="A1247" s="23" t="s">
        <v>109</v>
      </c>
      <c r="B1247" s="11" t="s">
        <v>0</v>
      </c>
      <c r="C1247" s="85" t="str">
        <f>C1</f>
        <v>Fiscal Yr                      2024-25</v>
      </c>
      <c r="D1247" s="173" t="str">
        <f>D1</f>
        <v>Fiscal Yr                      2025-26</v>
      </c>
      <c r="E1247" s="87" t="str">
        <f t="shared" ref="E1247:F1247" si="107">E1</f>
        <v>Current FY               Actual @ Jan'26</v>
      </c>
      <c r="F1247" s="87" t="str">
        <f t="shared" si="107"/>
        <v>Current FY               Actual % Expended @ 7mo of Year</v>
      </c>
      <c r="G1247" s="183" t="str">
        <f>G1</f>
        <v>Fiscal Yr                      2026-27</v>
      </c>
    </row>
    <row r="1248" spans="1:9">
      <c r="A1248" s="23">
        <v>5005.07</v>
      </c>
      <c r="B1248" s="1" t="s">
        <v>46</v>
      </c>
      <c r="C1248" s="76">
        <f>C1255</f>
        <v>540900</v>
      </c>
      <c r="D1248" s="76">
        <f>D1255</f>
        <v>534500</v>
      </c>
      <c r="F1248" s="146" t="e">
        <f>E1248/#REF!</f>
        <v>#REF!</v>
      </c>
      <c r="G1248" s="76">
        <f>G1255</f>
        <v>516800</v>
      </c>
    </row>
    <row r="1249" spans="1:7">
      <c r="A1249" s="1"/>
      <c r="C1249" s="76"/>
      <c r="D1249" s="76"/>
      <c r="E1249" s="64"/>
      <c r="F1249" s="64"/>
    </row>
    <row r="1250" spans="1:7">
      <c r="A1250" s="1"/>
      <c r="B1250" s="157" t="s">
        <v>492</v>
      </c>
      <c r="C1250" s="76">
        <v>521100</v>
      </c>
      <c r="D1250" s="76">
        <v>513000</v>
      </c>
      <c r="E1250" s="64"/>
      <c r="F1250" s="64"/>
      <c r="G1250" s="76">
        <v>492000</v>
      </c>
    </row>
    <row r="1251" spans="1:7">
      <c r="B1251" s="157" t="s">
        <v>428</v>
      </c>
      <c r="C1251" s="76">
        <v>3500</v>
      </c>
      <c r="D1251" s="76">
        <v>3400</v>
      </c>
      <c r="E1251" s="64"/>
      <c r="F1251" s="64"/>
      <c r="G1251" s="76">
        <v>2400</v>
      </c>
    </row>
    <row r="1252" spans="1:7">
      <c r="B1252" s="157" t="s">
        <v>429</v>
      </c>
      <c r="C1252" s="76">
        <v>3600</v>
      </c>
      <c r="D1252" s="76">
        <v>4100</v>
      </c>
      <c r="E1252" s="64"/>
      <c r="F1252" s="64"/>
      <c r="G1252" s="76">
        <v>4100</v>
      </c>
    </row>
    <row r="1253" spans="1:7">
      <c r="B1253" s="157" t="s">
        <v>430</v>
      </c>
      <c r="C1253" s="76">
        <v>12700</v>
      </c>
      <c r="D1253" s="76">
        <v>14000</v>
      </c>
      <c r="E1253" s="64"/>
      <c r="F1253" s="64"/>
      <c r="G1253" s="76">
        <v>18300</v>
      </c>
    </row>
    <row r="1254" spans="1:7">
      <c r="B1254" s="157"/>
      <c r="C1254" s="76"/>
      <c r="D1254" s="76"/>
      <c r="E1254" s="64"/>
      <c r="F1254" s="64"/>
    </row>
    <row r="1255" spans="1:7">
      <c r="C1255" s="76">
        <f>SUM(C1250:C1254)</f>
        <v>540900</v>
      </c>
      <c r="D1255" s="76">
        <f>SUM(D1250:D1254)</f>
        <v>534500</v>
      </c>
      <c r="E1255" s="60" t="s">
        <v>346</v>
      </c>
      <c r="F1255" s="60"/>
      <c r="G1255" s="76">
        <f>SUM(G1250:G1254)</f>
        <v>516800</v>
      </c>
    </row>
    <row r="1256" spans="1:7">
      <c r="C1256" s="86"/>
      <c r="D1256" s="78"/>
      <c r="G1256" s="78"/>
    </row>
    <row r="1257" spans="1:7">
      <c r="C1257" s="86"/>
      <c r="D1257" s="78"/>
      <c r="G1257" s="78"/>
    </row>
    <row r="1258" spans="1:7" ht="38.25">
      <c r="A1258" s="23" t="s">
        <v>109</v>
      </c>
      <c r="B1258" s="11" t="s">
        <v>0</v>
      </c>
      <c r="C1258" s="85" t="str">
        <f>C1</f>
        <v>Fiscal Yr                      2024-25</v>
      </c>
      <c r="D1258" s="173" t="str">
        <f>D1</f>
        <v>Fiscal Yr                      2025-26</v>
      </c>
      <c r="E1258" s="87" t="str">
        <f t="shared" ref="E1258:F1258" si="108">E1</f>
        <v>Current FY               Actual @ Jan'26</v>
      </c>
      <c r="F1258" s="87" t="str">
        <f t="shared" si="108"/>
        <v>Current FY               Actual % Expended @ 7mo of Year</v>
      </c>
      <c r="G1258" s="183" t="str">
        <f>G1</f>
        <v>Fiscal Yr                      2026-27</v>
      </c>
    </row>
    <row r="1259" spans="1:7">
      <c r="A1259" s="23">
        <v>5020.07</v>
      </c>
      <c r="B1259" s="1" t="s">
        <v>354</v>
      </c>
      <c r="C1259" s="76">
        <f>C1271</f>
        <v>111500</v>
      </c>
      <c r="D1259" s="76">
        <f>D1271</f>
        <v>118500</v>
      </c>
      <c r="F1259" s="146" t="e">
        <f>E1259/#REF!</f>
        <v>#REF!</v>
      </c>
      <c r="G1259" s="76">
        <f>G1271</f>
        <v>146800</v>
      </c>
    </row>
    <row r="1260" spans="1:7" ht="12" customHeight="1">
      <c r="C1260" s="76"/>
      <c r="D1260" s="76"/>
    </row>
    <row r="1261" spans="1:7">
      <c r="B1261" s="1" t="s">
        <v>362</v>
      </c>
      <c r="C1261" s="76">
        <v>29280</v>
      </c>
      <c r="D1261" s="76">
        <v>29800</v>
      </c>
      <c r="G1261" s="76">
        <v>38200</v>
      </c>
    </row>
    <row r="1262" spans="1:7">
      <c r="B1262" s="1" t="s">
        <v>464</v>
      </c>
      <c r="C1262" s="76">
        <v>1700</v>
      </c>
      <c r="D1262" s="76">
        <v>1700</v>
      </c>
      <c r="G1262" s="76">
        <v>1700</v>
      </c>
    </row>
    <row r="1263" spans="1:7">
      <c r="B1263" s="1" t="s">
        <v>465</v>
      </c>
      <c r="C1263" s="76">
        <v>2100</v>
      </c>
      <c r="D1263" s="76">
        <v>2300</v>
      </c>
      <c r="G1263" s="76">
        <v>2300</v>
      </c>
    </row>
    <row r="1264" spans="1:7">
      <c r="B1264" s="1" t="s">
        <v>495</v>
      </c>
      <c r="C1264" s="76">
        <v>8800</v>
      </c>
      <c r="D1264" s="76">
        <v>10800</v>
      </c>
      <c r="G1264" s="76">
        <v>11000</v>
      </c>
    </row>
    <row r="1265" spans="1:7">
      <c r="B1265" s="1" t="s">
        <v>139</v>
      </c>
      <c r="C1265" s="76">
        <v>3700</v>
      </c>
      <c r="D1265" s="76">
        <v>3900</v>
      </c>
      <c r="G1265" s="76">
        <v>4000</v>
      </c>
    </row>
    <row r="1266" spans="1:7" ht="25.5">
      <c r="B1266" s="37" t="s">
        <v>431</v>
      </c>
      <c r="C1266" s="76">
        <v>42420</v>
      </c>
      <c r="D1266" s="76">
        <v>46500</v>
      </c>
      <c r="G1266" s="76">
        <v>57700</v>
      </c>
    </row>
    <row r="1267" spans="1:7">
      <c r="B1267" s="1" t="s">
        <v>463</v>
      </c>
      <c r="C1267" s="76">
        <v>20000</v>
      </c>
      <c r="D1267" s="76">
        <v>20000</v>
      </c>
      <c r="G1267" s="76">
        <v>20000</v>
      </c>
    </row>
    <row r="1268" spans="1:7">
      <c r="B1268" s="37" t="s">
        <v>581</v>
      </c>
      <c r="C1268" s="76">
        <v>3500</v>
      </c>
      <c r="D1268" s="76">
        <v>3500</v>
      </c>
      <c r="G1268" s="76">
        <v>3500</v>
      </c>
    </row>
    <row r="1269" spans="1:7">
      <c r="B1269" s="1" t="s">
        <v>1022</v>
      </c>
      <c r="C1269" s="76"/>
      <c r="D1269" s="76"/>
      <c r="E1269" s="64"/>
      <c r="F1269" s="64"/>
      <c r="G1269" s="76">
        <v>8400</v>
      </c>
    </row>
    <row r="1270" spans="1:7">
      <c r="B1270" s="1" t="s">
        <v>517</v>
      </c>
      <c r="C1270" s="76"/>
      <c r="D1270" s="76"/>
      <c r="E1270" s="64"/>
      <c r="F1270" s="64"/>
    </row>
    <row r="1271" spans="1:7">
      <c r="C1271" s="76">
        <f>SUM(C1261:C1270)</f>
        <v>111500</v>
      </c>
      <c r="D1271" s="76">
        <f>SUM(D1261:D1270)</f>
        <v>118500</v>
      </c>
      <c r="E1271" s="60" t="s">
        <v>346</v>
      </c>
      <c r="F1271" s="60"/>
      <c r="G1271" s="76">
        <f>SUM(G1261:G1270)</f>
        <v>146800</v>
      </c>
    </row>
    <row r="1272" spans="1:7">
      <c r="C1272" s="86"/>
      <c r="D1272" s="78"/>
      <c r="E1272" s="60"/>
      <c r="F1272" s="60"/>
      <c r="G1272" s="78"/>
    </row>
    <row r="1273" spans="1:7" ht="38.25">
      <c r="A1273" s="23" t="s">
        <v>109</v>
      </c>
      <c r="B1273" s="11" t="s">
        <v>0</v>
      </c>
      <c r="C1273" s="85" t="str">
        <f>C1</f>
        <v>Fiscal Yr                      2024-25</v>
      </c>
      <c r="D1273" s="173" t="str">
        <f>D1</f>
        <v>Fiscal Yr                      2025-26</v>
      </c>
      <c r="E1273" s="87" t="str">
        <f t="shared" ref="E1273:F1273" si="109">E1</f>
        <v>Current FY               Actual @ Jan'26</v>
      </c>
      <c r="F1273" s="87" t="str">
        <f t="shared" si="109"/>
        <v>Current FY               Actual % Expended @ 7mo of Year</v>
      </c>
      <c r="G1273" s="183" t="str">
        <f>G1</f>
        <v>Fiscal Yr                      2026-27</v>
      </c>
    </row>
    <row r="1274" spans="1:7">
      <c r="A1274" s="23">
        <v>5025.07</v>
      </c>
      <c r="B1274" s="1" t="s">
        <v>355</v>
      </c>
      <c r="C1274" s="76">
        <f>C1281</f>
        <v>79800</v>
      </c>
      <c r="D1274" s="76">
        <f>D1281</f>
        <v>78700</v>
      </c>
      <c r="F1274" s="146" t="e">
        <f>E1274/#REF!</f>
        <v>#REF!</v>
      </c>
      <c r="G1274" s="76">
        <f>G1281</f>
        <v>42700</v>
      </c>
    </row>
    <row r="1275" spans="1:7">
      <c r="C1275" s="76"/>
      <c r="D1275" s="76"/>
    </row>
    <row r="1276" spans="1:7">
      <c r="B1276" s="1" t="s">
        <v>705</v>
      </c>
      <c r="C1276" s="76">
        <v>7100</v>
      </c>
      <c r="D1276" s="76">
        <v>7500</v>
      </c>
      <c r="G1276" s="76">
        <v>8800</v>
      </c>
    </row>
    <row r="1277" spans="1:7">
      <c r="B1277" s="1" t="s">
        <v>1049</v>
      </c>
      <c r="C1277" s="76">
        <v>48400</v>
      </c>
      <c r="D1277" s="76">
        <v>46200</v>
      </c>
      <c r="G1277" s="76">
        <v>11000</v>
      </c>
    </row>
    <row r="1278" spans="1:7">
      <c r="B1278" s="1" t="s">
        <v>604</v>
      </c>
      <c r="C1278" s="76">
        <v>13000</v>
      </c>
      <c r="D1278" s="76">
        <v>13000</v>
      </c>
      <c r="G1278" s="76">
        <v>13000</v>
      </c>
    </row>
    <row r="1279" spans="1:7">
      <c r="B1279" s="1" t="s">
        <v>478</v>
      </c>
      <c r="C1279" s="76">
        <v>6300</v>
      </c>
      <c r="D1279" s="76">
        <v>7000</v>
      </c>
      <c r="G1279" s="76">
        <v>5100</v>
      </c>
    </row>
    <row r="1280" spans="1:7">
      <c r="B1280" s="1" t="s">
        <v>706</v>
      </c>
      <c r="C1280" s="76">
        <v>5000</v>
      </c>
      <c r="D1280" s="76">
        <v>5000</v>
      </c>
      <c r="G1280" s="76">
        <v>4800</v>
      </c>
    </row>
    <row r="1281" spans="1:7">
      <c r="B1281" s="1" t="s">
        <v>350</v>
      </c>
      <c r="C1281" s="76">
        <f>SUM(C1276:C1280)</f>
        <v>79800</v>
      </c>
      <c r="D1281" s="76">
        <f>SUM(D1276:D1280)</f>
        <v>78700</v>
      </c>
      <c r="E1281" s="60" t="s">
        <v>346</v>
      </c>
      <c r="F1281" s="60"/>
      <c r="G1281" s="76">
        <f>SUM(G1276:G1280)</f>
        <v>42700</v>
      </c>
    </row>
    <row r="1282" spans="1:7">
      <c r="C1282" s="86"/>
      <c r="D1282" s="76"/>
      <c r="E1282" s="60"/>
      <c r="F1282" s="60"/>
    </row>
    <row r="1283" spans="1:7" ht="38.25">
      <c r="A1283" s="23" t="s">
        <v>109</v>
      </c>
      <c r="B1283" s="11" t="s">
        <v>0</v>
      </c>
      <c r="C1283" s="85" t="str">
        <f>C1</f>
        <v>Fiscal Yr                      2024-25</v>
      </c>
      <c r="D1283" s="173" t="str">
        <f>D1</f>
        <v>Fiscal Yr                      2025-26</v>
      </c>
      <c r="E1283" s="87" t="str">
        <f t="shared" ref="E1283:F1283" si="110">E1</f>
        <v>Current FY               Actual @ Jan'26</v>
      </c>
      <c r="F1283" s="87" t="str">
        <f t="shared" si="110"/>
        <v>Current FY               Actual % Expended @ 7mo of Year</v>
      </c>
      <c r="G1283" s="183" t="str">
        <f>G1</f>
        <v>Fiscal Yr                      2026-27</v>
      </c>
    </row>
    <row r="1284" spans="1:7">
      <c r="A1284" s="23">
        <v>5035.07</v>
      </c>
      <c r="B1284" s="1" t="s">
        <v>52</v>
      </c>
      <c r="C1284" s="76">
        <f>C1292</f>
        <v>9100</v>
      </c>
      <c r="D1284" s="76">
        <f>D1292</f>
        <v>11100</v>
      </c>
      <c r="F1284" s="146" t="e">
        <f>E1284/#REF!</f>
        <v>#REF!</v>
      </c>
      <c r="G1284" s="76">
        <f>G1292</f>
        <v>11300</v>
      </c>
    </row>
    <row r="1285" spans="1:7">
      <c r="A1285" s="23"/>
      <c r="C1285" s="76"/>
      <c r="D1285" s="76"/>
    </row>
    <row r="1286" spans="1:7">
      <c r="C1286" s="76"/>
      <c r="D1286" s="76"/>
    </row>
    <row r="1287" spans="1:7">
      <c r="B1287" s="1" t="s">
        <v>510</v>
      </c>
      <c r="C1287" s="76">
        <v>2000</v>
      </c>
      <c r="D1287" s="76">
        <v>2000</v>
      </c>
      <c r="G1287" s="76">
        <v>2200</v>
      </c>
    </row>
    <row r="1288" spans="1:7">
      <c r="B1288" s="1" t="s">
        <v>1041</v>
      </c>
      <c r="C1288" s="77">
        <v>4200</v>
      </c>
      <c r="D1288" s="76">
        <v>6100</v>
      </c>
      <c r="G1288" s="76">
        <v>5800</v>
      </c>
    </row>
    <row r="1289" spans="1:7">
      <c r="B1289" s="1" t="s">
        <v>582</v>
      </c>
      <c r="C1289" s="76">
        <v>2900</v>
      </c>
      <c r="D1289" s="76">
        <v>3000</v>
      </c>
      <c r="G1289" s="76">
        <v>3300</v>
      </c>
    </row>
    <row r="1290" spans="1:7">
      <c r="C1290" s="77"/>
      <c r="D1290" s="76"/>
    </row>
    <row r="1291" spans="1:7">
      <c r="C1291" s="76"/>
      <c r="D1291" s="76"/>
    </row>
    <row r="1292" spans="1:7">
      <c r="C1292" s="76">
        <f>SUM(C1286:C1291)</f>
        <v>9100</v>
      </c>
      <c r="D1292" s="76">
        <f>SUM(D1287:D1291)</f>
        <v>11100</v>
      </c>
      <c r="E1292" s="60" t="s">
        <v>346</v>
      </c>
      <c r="F1292" s="60"/>
      <c r="G1292" s="76">
        <f>SUM(G1287:G1291)</f>
        <v>11300</v>
      </c>
    </row>
    <row r="1293" spans="1:7" ht="15">
      <c r="C1293" s="86"/>
      <c r="D1293" s="80"/>
      <c r="E1293" s="60"/>
      <c r="F1293" s="60"/>
      <c r="G1293" s="80"/>
    </row>
    <row r="1294" spans="1:7" ht="15">
      <c r="C1294" s="86"/>
      <c r="D1294" s="80"/>
      <c r="E1294" s="60"/>
      <c r="F1294" s="60"/>
      <c r="G1294" s="80"/>
    </row>
    <row r="1295" spans="1:7" ht="12" customHeight="1">
      <c r="C1295" s="86"/>
      <c r="D1295" s="78"/>
      <c r="E1295" s="60"/>
      <c r="F1295" s="60"/>
      <c r="G1295" s="78"/>
    </row>
    <row r="1296" spans="1:7" ht="38.25">
      <c r="A1296" s="23" t="s">
        <v>109</v>
      </c>
      <c r="B1296" s="11" t="s">
        <v>0</v>
      </c>
      <c r="C1296" s="85" t="str">
        <f>C1</f>
        <v>Fiscal Yr                      2024-25</v>
      </c>
      <c r="D1296" s="173" t="str">
        <f>D1</f>
        <v>Fiscal Yr                      2025-26</v>
      </c>
      <c r="E1296" s="87" t="str">
        <f t="shared" ref="E1296:F1296" si="111">E1</f>
        <v>Current FY               Actual @ Jan'26</v>
      </c>
      <c r="F1296" s="87" t="str">
        <f t="shared" si="111"/>
        <v>Current FY               Actual % Expended @ 7mo of Year</v>
      </c>
      <c r="G1296" s="183" t="str">
        <f>G1</f>
        <v>Fiscal Yr                      2026-27</v>
      </c>
    </row>
    <row r="1297" spans="1:9">
      <c r="A1297" s="23">
        <v>5040.07</v>
      </c>
      <c r="B1297" s="1" t="s">
        <v>54</v>
      </c>
      <c r="C1297" s="76">
        <f>C1312</f>
        <v>127450</v>
      </c>
      <c r="D1297" s="76">
        <f>D1312</f>
        <v>111500</v>
      </c>
      <c r="F1297" s="146" t="e">
        <f>E1297/#REF!</f>
        <v>#REF!</v>
      </c>
      <c r="G1297" s="76">
        <f>G1312</f>
        <v>200500</v>
      </c>
    </row>
    <row r="1298" spans="1:9">
      <c r="C1298" s="76"/>
      <c r="D1298" s="76"/>
    </row>
    <row r="1299" spans="1:9">
      <c r="B1299" s="1" t="s">
        <v>383</v>
      </c>
      <c r="C1299" s="76">
        <v>11500</v>
      </c>
      <c r="D1299" s="76">
        <v>12000</v>
      </c>
      <c r="G1299" s="76">
        <v>18600</v>
      </c>
    </row>
    <row r="1300" spans="1:9">
      <c r="B1300" s="1" t="s">
        <v>432</v>
      </c>
      <c r="C1300" s="76">
        <v>14000</v>
      </c>
      <c r="D1300" s="76">
        <v>13000</v>
      </c>
      <c r="G1300" s="76">
        <v>13000</v>
      </c>
    </row>
    <row r="1301" spans="1:9">
      <c r="B1301" s="1" t="s">
        <v>384</v>
      </c>
      <c r="C1301" s="76">
        <v>11500</v>
      </c>
      <c r="D1301" s="76">
        <v>11500</v>
      </c>
      <c r="G1301" s="76">
        <v>20500</v>
      </c>
    </row>
    <row r="1302" spans="1:9">
      <c r="B1302" s="1" t="s">
        <v>130</v>
      </c>
      <c r="C1302" s="76">
        <v>19500</v>
      </c>
      <c r="D1302" s="76">
        <v>9700</v>
      </c>
      <c r="G1302" s="76">
        <v>9600</v>
      </c>
    </row>
    <row r="1303" spans="1:9">
      <c r="B1303" s="1" t="s">
        <v>385</v>
      </c>
      <c r="C1303" s="76">
        <v>8000</v>
      </c>
      <c r="D1303" s="76">
        <v>7000</v>
      </c>
      <c r="G1303" s="76">
        <v>11000</v>
      </c>
    </row>
    <row r="1304" spans="1:9">
      <c r="B1304" s="1" t="s">
        <v>386</v>
      </c>
      <c r="C1304" s="76">
        <v>6000</v>
      </c>
      <c r="D1304" s="76">
        <v>6500</v>
      </c>
      <c r="G1304" s="76">
        <v>13500</v>
      </c>
    </row>
    <row r="1305" spans="1:9">
      <c r="B1305" s="1" t="s">
        <v>387</v>
      </c>
      <c r="C1305" s="76">
        <v>13000</v>
      </c>
      <c r="D1305" s="76">
        <v>6500</v>
      </c>
      <c r="G1305" s="76">
        <v>67900</v>
      </c>
      <c r="I1305" s="1" t="s">
        <v>1115</v>
      </c>
    </row>
    <row r="1306" spans="1:9">
      <c r="B1306" s="1" t="s">
        <v>388</v>
      </c>
      <c r="C1306" s="76">
        <v>22500</v>
      </c>
      <c r="D1306" s="76">
        <v>22800</v>
      </c>
      <c r="G1306" s="76">
        <v>23500</v>
      </c>
    </row>
    <row r="1307" spans="1:9">
      <c r="B1307" s="1" t="s">
        <v>389</v>
      </c>
      <c r="C1307" s="76">
        <v>7900</v>
      </c>
      <c r="D1307" s="76">
        <v>8200</v>
      </c>
      <c r="G1307" s="76">
        <v>8600</v>
      </c>
    </row>
    <row r="1308" spans="1:9">
      <c r="B1308" s="1" t="s">
        <v>390</v>
      </c>
      <c r="C1308" s="76">
        <v>5000</v>
      </c>
      <c r="D1308" s="76">
        <v>5000</v>
      </c>
      <c r="E1308" s="64"/>
      <c r="F1308" s="64"/>
      <c r="G1308" s="76">
        <v>5000</v>
      </c>
    </row>
    <row r="1309" spans="1:9">
      <c r="B1309" s="1" t="s">
        <v>391</v>
      </c>
      <c r="C1309" s="76">
        <v>6850</v>
      </c>
      <c r="D1309" s="76">
        <v>7000</v>
      </c>
      <c r="G1309" s="76">
        <v>7000</v>
      </c>
    </row>
    <row r="1310" spans="1:9">
      <c r="B1310" s="1" t="s">
        <v>605</v>
      </c>
      <c r="C1310" s="76">
        <v>1700</v>
      </c>
      <c r="D1310" s="76">
        <v>2300</v>
      </c>
      <c r="G1310" s="76">
        <v>2300</v>
      </c>
    </row>
    <row r="1311" spans="1:9">
      <c r="B1311" s="38"/>
      <c r="C1311" s="76"/>
      <c r="D1311" s="76"/>
    </row>
    <row r="1312" spans="1:9">
      <c r="C1312" s="76">
        <f>SUM(C1299:C1311)</f>
        <v>127450</v>
      </c>
      <c r="D1312" s="76">
        <f>SUM(D1299:D1311)</f>
        <v>111500</v>
      </c>
      <c r="E1312" s="60" t="s">
        <v>346</v>
      </c>
      <c r="F1312" s="60"/>
      <c r="G1312" s="76">
        <f>SUM(G1299:G1311)</f>
        <v>200500</v>
      </c>
    </row>
    <row r="1313" spans="1:7">
      <c r="C1313" s="86"/>
      <c r="D1313" s="76"/>
    </row>
    <row r="1314" spans="1:7">
      <c r="C1314" s="86"/>
      <c r="D1314" s="78"/>
      <c r="G1314" s="78"/>
    </row>
    <row r="1315" spans="1:7" ht="38.25">
      <c r="A1315" s="23" t="s">
        <v>109</v>
      </c>
      <c r="B1315" s="11" t="s">
        <v>0</v>
      </c>
      <c r="C1315" s="85" t="str">
        <f>C1</f>
        <v>Fiscal Yr                      2024-25</v>
      </c>
      <c r="D1315" s="173" t="str">
        <f>D1</f>
        <v>Fiscal Yr                      2025-26</v>
      </c>
      <c r="E1315" s="87" t="str">
        <f t="shared" ref="E1315:F1315" si="112">E1</f>
        <v>Current FY               Actual @ Jan'26</v>
      </c>
      <c r="F1315" s="87" t="str">
        <f t="shared" si="112"/>
        <v>Current FY               Actual % Expended @ 7mo of Year</v>
      </c>
      <c r="G1315" s="183" t="str">
        <f>G1</f>
        <v>Fiscal Yr                      2026-27</v>
      </c>
    </row>
    <row r="1316" spans="1:7">
      <c r="A1316" s="23">
        <v>5045.07</v>
      </c>
      <c r="B1316" s="1" t="s">
        <v>55</v>
      </c>
      <c r="C1316" s="76">
        <f>C1324</f>
        <v>83600</v>
      </c>
      <c r="D1316" s="76">
        <f>D1324</f>
        <v>87500</v>
      </c>
      <c r="F1316" s="146" t="e">
        <f>E1316/#REF!</f>
        <v>#REF!</v>
      </c>
      <c r="G1316" s="76">
        <f>G1324</f>
        <v>108600</v>
      </c>
    </row>
    <row r="1317" spans="1:7">
      <c r="A1317" s="23"/>
      <c r="C1317" s="76"/>
      <c r="D1317" s="76"/>
    </row>
    <row r="1318" spans="1:7">
      <c r="B1318" s="157" t="s">
        <v>511</v>
      </c>
      <c r="C1318" s="76">
        <v>57600</v>
      </c>
      <c r="D1318" s="76">
        <v>61500</v>
      </c>
      <c r="G1318" s="76">
        <v>81600</v>
      </c>
    </row>
    <row r="1319" spans="1:7">
      <c r="B1319" s="157" t="s">
        <v>512</v>
      </c>
      <c r="C1319" s="76">
        <v>12000</v>
      </c>
      <c r="D1319" s="76">
        <v>12000</v>
      </c>
      <c r="G1319" s="76">
        <v>12000</v>
      </c>
    </row>
    <row r="1320" spans="1:7">
      <c r="B1320" s="157" t="s">
        <v>433</v>
      </c>
      <c r="C1320" s="76">
        <v>5000</v>
      </c>
      <c r="D1320" s="76">
        <v>5000</v>
      </c>
      <c r="G1320" s="76">
        <v>6000</v>
      </c>
    </row>
    <row r="1321" spans="1:7">
      <c r="B1321" s="157" t="s">
        <v>583</v>
      </c>
      <c r="C1321" s="76">
        <v>9000</v>
      </c>
      <c r="D1321" s="76">
        <v>9000</v>
      </c>
      <c r="G1321" s="76">
        <v>9000</v>
      </c>
    </row>
    <row r="1322" spans="1:7">
      <c r="B1322" s="157"/>
      <c r="C1322" s="76"/>
      <c r="D1322" s="76"/>
    </row>
    <row r="1323" spans="1:7">
      <c r="B1323" s="157"/>
      <c r="C1323" s="76"/>
      <c r="D1323" s="76"/>
    </row>
    <row r="1324" spans="1:7">
      <c r="C1324" s="76">
        <f>SUM(C1318:C1323)</f>
        <v>83600</v>
      </c>
      <c r="D1324" s="76">
        <f>SUM(D1318:D1323)</f>
        <v>87500</v>
      </c>
      <c r="E1324" s="60" t="s">
        <v>346</v>
      </c>
      <c r="F1324" s="60"/>
      <c r="G1324" s="76">
        <f>SUM(G1318:G1323)</f>
        <v>108600</v>
      </c>
    </row>
    <row r="1325" spans="1:7">
      <c r="C1325" s="86"/>
      <c r="D1325" s="76"/>
    </row>
    <row r="1326" spans="1:7">
      <c r="C1326" s="86"/>
      <c r="D1326" s="78"/>
      <c r="G1326" s="78"/>
    </row>
    <row r="1327" spans="1:7" ht="38.25">
      <c r="A1327" s="23" t="s">
        <v>109</v>
      </c>
      <c r="B1327" s="11" t="s">
        <v>0</v>
      </c>
      <c r="C1327" s="85" t="str">
        <f>C1</f>
        <v>Fiscal Yr                      2024-25</v>
      </c>
      <c r="D1327" s="173" t="str">
        <f>D1</f>
        <v>Fiscal Yr                      2025-26</v>
      </c>
      <c r="E1327" s="87" t="str">
        <f t="shared" ref="E1327:F1327" si="113">E1</f>
        <v>Current FY               Actual @ Jan'26</v>
      </c>
      <c r="F1327" s="87" t="str">
        <f t="shared" si="113"/>
        <v>Current FY               Actual % Expended @ 7mo of Year</v>
      </c>
      <c r="G1327" s="183" t="str">
        <f>G1</f>
        <v>Fiscal Yr                      2026-27</v>
      </c>
    </row>
    <row r="1328" spans="1:7">
      <c r="A1328" s="23">
        <v>5050.07</v>
      </c>
      <c r="B1328" s="1" t="s">
        <v>57</v>
      </c>
      <c r="C1328" s="76">
        <f>C1338</f>
        <v>46300</v>
      </c>
      <c r="D1328" s="76">
        <f>D1338</f>
        <v>36700</v>
      </c>
      <c r="F1328" s="146" t="e">
        <f>E1328/#REF!</f>
        <v>#REF!</v>
      </c>
      <c r="G1328" s="76">
        <f>G1338</f>
        <v>33800</v>
      </c>
    </row>
    <row r="1329" spans="1:7">
      <c r="C1329" s="76"/>
      <c r="D1329" s="76"/>
    </row>
    <row r="1330" spans="1:7">
      <c r="B1330" s="1" t="s">
        <v>632</v>
      </c>
      <c r="C1330" s="76">
        <v>2100</v>
      </c>
      <c r="D1330" s="76">
        <v>2200</v>
      </c>
      <c r="G1330" s="76">
        <v>3700</v>
      </c>
    </row>
    <row r="1331" spans="1:7">
      <c r="B1331" s="1" t="s">
        <v>966</v>
      </c>
      <c r="C1331" s="76">
        <v>6000</v>
      </c>
      <c r="D1331" s="76">
        <v>6800</v>
      </c>
      <c r="G1331" s="76">
        <v>6800</v>
      </c>
    </row>
    <row r="1332" spans="1:7">
      <c r="B1332" s="1" t="s">
        <v>967</v>
      </c>
      <c r="C1332" s="76">
        <v>18500</v>
      </c>
      <c r="D1332" s="76">
        <v>13000</v>
      </c>
      <c r="G1332" s="76">
        <v>12600</v>
      </c>
    </row>
    <row r="1333" spans="1:7">
      <c r="B1333" s="1" t="s">
        <v>707</v>
      </c>
      <c r="C1333" s="76">
        <v>600</v>
      </c>
      <c r="D1333" s="76">
        <v>0</v>
      </c>
    </row>
    <row r="1334" spans="1:7">
      <c r="B1334" s="1" t="s">
        <v>772</v>
      </c>
      <c r="C1334" s="76">
        <v>600</v>
      </c>
      <c r="D1334" s="76">
        <v>700</v>
      </c>
      <c r="G1334" s="76">
        <v>700</v>
      </c>
    </row>
    <row r="1335" spans="1:7">
      <c r="B1335" s="1" t="s">
        <v>770</v>
      </c>
      <c r="C1335" s="76">
        <v>2000</v>
      </c>
      <c r="D1335" s="76">
        <v>0</v>
      </c>
    </row>
    <row r="1336" spans="1:7">
      <c r="B1336" s="1" t="s">
        <v>771</v>
      </c>
      <c r="C1336" s="76">
        <v>9500</v>
      </c>
      <c r="D1336" s="76">
        <v>7000</v>
      </c>
      <c r="G1336" s="76">
        <v>3000</v>
      </c>
    </row>
    <row r="1337" spans="1:7">
      <c r="B1337" s="1" t="s">
        <v>968</v>
      </c>
      <c r="C1337" s="76">
        <v>7000</v>
      </c>
      <c r="D1337" s="76">
        <v>7000</v>
      </c>
      <c r="G1337" s="76">
        <v>7000</v>
      </c>
    </row>
    <row r="1338" spans="1:7" ht="12" customHeight="1">
      <c r="C1338" s="76">
        <f>SUM(C1329:C1337)</f>
        <v>46300</v>
      </c>
      <c r="D1338" s="76">
        <f>SUM(D1330:D1337)</f>
        <v>36700</v>
      </c>
      <c r="E1338" s="60" t="s">
        <v>346</v>
      </c>
      <c r="F1338" s="60"/>
      <c r="G1338" s="76">
        <f>SUM(G1330:G1337)</f>
        <v>33800</v>
      </c>
    </row>
    <row r="1339" spans="1:7">
      <c r="C1339" s="86"/>
      <c r="D1339" s="78"/>
      <c r="G1339" s="78"/>
    </row>
    <row r="1340" spans="1:7">
      <c r="C1340" s="86"/>
      <c r="D1340" s="78"/>
      <c r="G1340" s="78"/>
    </row>
    <row r="1341" spans="1:7" ht="38.25">
      <c r="A1341" s="23" t="s">
        <v>109</v>
      </c>
      <c r="B1341" s="11" t="s">
        <v>0</v>
      </c>
      <c r="C1341" s="85" t="str">
        <f>C1</f>
        <v>Fiscal Yr                      2024-25</v>
      </c>
      <c r="D1341" s="173" t="str">
        <f>D1</f>
        <v>Fiscal Yr                      2025-26</v>
      </c>
      <c r="E1341" s="87" t="str">
        <f t="shared" ref="E1341:F1341" si="114">E1</f>
        <v>Current FY               Actual @ Jan'26</v>
      </c>
      <c r="F1341" s="87" t="str">
        <f t="shared" si="114"/>
        <v>Current FY               Actual % Expended @ 7mo of Year</v>
      </c>
      <c r="G1341" s="183" t="str">
        <f>G1</f>
        <v>Fiscal Yr                      2026-27</v>
      </c>
    </row>
    <row r="1342" spans="1:7">
      <c r="A1342" s="23">
        <v>5060.07</v>
      </c>
      <c r="B1342" s="1" t="s">
        <v>58</v>
      </c>
      <c r="C1342" s="76">
        <f>C1348</f>
        <v>123700</v>
      </c>
      <c r="D1342" s="76">
        <f>D1348</f>
        <v>170900</v>
      </c>
      <c r="F1342" s="146" t="e">
        <f>E1342/#REF!</f>
        <v>#REF!</v>
      </c>
      <c r="G1342" s="76">
        <f>G1348</f>
        <v>221600</v>
      </c>
    </row>
    <row r="1343" spans="1:7">
      <c r="C1343" s="76"/>
      <c r="D1343" s="76"/>
    </row>
    <row r="1344" spans="1:7">
      <c r="C1344" s="76"/>
      <c r="D1344" s="76"/>
    </row>
    <row r="1345" spans="1:7">
      <c r="B1345" s="158" t="s">
        <v>1042</v>
      </c>
      <c r="C1345" s="76">
        <v>115700</v>
      </c>
      <c r="D1345" s="76">
        <v>170100</v>
      </c>
      <c r="G1345" s="76">
        <v>186400</v>
      </c>
    </row>
    <row r="1346" spans="1:7">
      <c r="B1346" s="157" t="s">
        <v>539</v>
      </c>
      <c r="C1346" s="76">
        <v>800</v>
      </c>
      <c r="D1346" s="76">
        <v>800</v>
      </c>
      <c r="G1346" s="76">
        <v>1600</v>
      </c>
    </row>
    <row r="1347" spans="1:7">
      <c r="B1347" s="157" t="s">
        <v>1043</v>
      </c>
      <c r="C1347" s="76">
        <v>7200</v>
      </c>
      <c r="D1347" s="76">
        <v>0</v>
      </c>
      <c r="G1347" s="76">
        <v>33600</v>
      </c>
    </row>
    <row r="1348" spans="1:7">
      <c r="B1348" s="157"/>
      <c r="C1348" s="76">
        <f>SUM(C1345:C1347)</f>
        <v>123700</v>
      </c>
      <c r="D1348" s="76">
        <f>SUM(D1345:D1347)</f>
        <v>170900</v>
      </c>
      <c r="E1348" s="60" t="s">
        <v>346</v>
      </c>
      <c r="F1348" s="60"/>
      <c r="G1348" s="76">
        <f>SUM(G1345:G1347)</f>
        <v>221600</v>
      </c>
    </row>
    <row r="1349" spans="1:7">
      <c r="C1349" s="86"/>
      <c r="D1349" s="76"/>
    </row>
    <row r="1350" spans="1:7" ht="38.25">
      <c r="A1350" s="23" t="s">
        <v>109</v>
      </c>
      <c r="B1350" s="11" t="s">
        <v>0</v>
      </c>
      <c r="C1350" s="85" t="str">
        <f>C1</f>
        <v>Fiscal Yr                      2024-25</v>
      </c>
      <c r="D1350" s="173" t="str">
        <f>D1</f>
        <v>Fiscal Yr                      2025-26</v>
      </c>
      <c r="E1350" s="87" t="str">
        <f t="shared" ref="E1350:F1350" si="115">E1</f>
        <v>Current FY               Actual @ Jan'26</v>
      </c>
      <c r="F1350" s="87" t="str">
        <f t="shared" si="115"/>
        <v>Current FY               Actual % Expended @ 7mo of Year</v>
      </c>
      <c r="G1350" s="183" t="str">
        <f>G1</f>
        <v>Fiscal Yr                      2026-27</v>
      </c>
    </row>
    <row r="1351" spans="1:7">
      <c r="A1351" s="23">
        <v>5065.07</v>
      </c>
      <c r="B1351" s="1" t="s">
        <v>59</v>
      </c>
      <c r="C1351" s="76">
        <f>C1356</f>
        <v>2000</v>
      </c>
      <c r="D1351" s="76">
        <f>D1356</f>
        <v>1900</v>
      </c>
      <c r="F1351" s="146" t="e">
        <f>E1351/#REF!</f>
        <v>#REF!</v>
      </c>
      <c r="G1351" s="76">
        <f>G1356</f>
        <v>1900</v>
      </c>
    </row>
    <row r="1352" spans="1:7">
      <c r="A1352" s="23"/>
      <c r="C1352" s="78"/>
      <c r="D1352" s="76"/>
    </row>
    <row r="1353" spans="1:7">
      <c r="B1353" s="1" t="s">
        <v>479</v>
      </c>
      <c r="C1353" s="78">
        <v>1600</v>
      </c>
      <c r="D1353" s="76">
        <v>1500</v>
      </c>
      <c r="G1353" s="76">
        <v>1500</v>
      </c>
    </row>
    <row r="1354" spans="1:7">
      <c r="B1354" s="1" t="s">
        <v>504</v>
      </c>
      <c r="C1354" s="78">
        <v>400</v>
      </c>
      <c r="D1354" s="76">
        <v>400</v>
      </c>
      <c r="G1354" s="76">
        <v>400</v>
      </c>
    </row>
    <row r="1355" spans="1:7">
      <c r="B1355" s="1" t="s">
        <v>350</v>
      </c>
      <c r="C1355" s="78"/>
      <c r="D1355" s="76"/>
      <c r="E1355" s="64"/>
      <c r="F1355" s="64"/>
    </row>
    <row r="1356" spans="1:7" ht="12" customHeight="1">
      <c r="C1356" s="76">
        <f>SUM(C1353:C1355)</f>
        <v>2000</v>
      </c>
      <c r="D1356" s="76">
        <f>SUM(D1353:D1355)</f>
        <v>1900</v>
      </c>
      <c r="E1356" s="60" t="s">
        <v>346</v>
      </c>
      <c r="F1356" s="60"/>
      <c r="G1356" s="76">
        <f>SUM(G1353:G1355)</f>
        <v>1900</v>
      </c>
    </row>
    <row r="1357" spans="1:7" ht="12" customHeight="1">
      <c r="C1357" s="86"/>
      <c r="D1357" s="78"/>
      <c r="G1357" s="78"/>
    </row>
    <row r="1358" spans="1:7" ht="38.25">
      <c r="A1358" s="23" t="s">
        <v>109</v>
      </c>
      <c r="B1358" s="11" t="s">
        <v>0</v>
      </c>
      <c r="C1358" s="85" t="str">
        <f>C1</f>
        <v>Fiscal Yr                      2024-25</v>
      </c>
      <c r="D1358" s="173" t="str">
        <f>D1</f>
        <v>Fiscal Yr                      2025-26</v>
      </c>
      <c r="E1358" s="87" t="str">
        <f t="shared" ref="E1358:F1358" si="116">E1</f>
        <v>Current FY               Actual @ Jan'26</v>
      </c>
      <c r="F1358" s="87" t="str">
        <f t="shared" si="116"/>
        <v>Current FY               Actual % Expended @ 7mo of Year</v>
      </c>
      <c r="G1358" s="183" t="str">
        <f>G1</f>
        <v>Fiscal Yr                      2026-27</v>
      </c>
    </row>
    <row r="1359" spans="1:7">
      <c r="A1359" s="23">
        <v>5080.07</v>
      </c>
      <c r="B1359" s="1" t="s">
        <v>60</v>
      </c>
      <c r="C1359" s="76">
        <f>C1374</f>
        <v>129300</v>
      </c>
      <c r="D1359" s="76">
        <f>D1374</f>
        <v>126500</v>
      </c>
      <c r="E1359" s="144"/>
      <c r="F1359" s="146" t="e">
        <f>E1359/#REF!</f>
        <v>#REF!</v>
      </c>
      <c r="G1359" s="76">
        <f>G1374</f>
        <v>128900</v>
      </c>
    </row>
    <row r="1360" spans="1:7">
      <c r="A1360" s="23"/>
      <c r="C1360" s="76"/>
      <c r="D1360" s="76"/>
    </row>
    <row r="1361" spans="2:7">
      <c r="B1361" s="1" t="s">
        <v>584</v>
      </c>
      <c r="C1361" s="76">
        <v>9900</v>
      </c>
      <c r="D1361" s="76">
        <v>10200</v>
      </c>
      <c r="G1361" s="76">
        <v>10200</v>
      </c>
    </row>
    <row r="1362" spans="2:7">
      <c r="B1362" s="1" t="s">
        <v>585</v>
      </c>
      <c r="C1362" s="76">
        <v>8100</v>
      </c>
      <c r="D1362" s="76">
        <v>8400</v>
      </c>
      <c r="G1362" s="76">
        <v>8400</v>
      </c>
    </row>
    <row r="1363" spans="2:7">
      <c r="B1363" s="1" t="s">
        <v>708</v>
      </c>
      <c r="C1363" s="76">
        <v>45000</v>
      </c>
      <c r="D1363" s="76">
        <v>46400</v>
      </c>
      <c r="G1363" s="76">
        <v>46400</v>
      </c>
    </row>
    <row r="1364" spans="2:7">
      <c r="B1364" s="1" t="s">
        <v>709</v>
      </c>
      <c r="C1364" s="76">
        <v>4900</v>
      </c>
      <c r="D1364" s="76">
        <v>5100</v>
      </c>
      <c r="G1364" s="76">
        <v>5100</v>
      </c>
    </row>
    <row r="1365" spans="2:7">
      <c r="B1365" s="1" t="s">
        <v>586</v>
      </c>
      <c r="C1365" s="76">
        <v>35500</v>
      </c>
      <c r="D1365" s="76">
        <v>36600</v>
      </c>
      <c r="G1365" s="76">
        <v>36600</v>
      </c>
    </row>
    <row r="1366" spans="2:7">
      <c r="B1366" s="1" t="s">
        <v>587</v>
      </c>
      <c r="C1366" s="76">
        <v>6900</v>
      </c>
      <c r="D1366" s="76">
        <v>0</v>
      </c>
      <c r="G1366" s="76">
        <v>0</v>
      </c>
    </row>
    <row r="1367" spans="2:7">
      <c r="B1367" s="1" t="s">
        <v>588</v>
      </c>
      <c r="C1367" s="76">
        <v>1200</v>
      </c>
      <c r="D1367" s="76">
        <v>1300</v>
      </c>
      <c r="G1367" s="76">
        <v>200</v>
      </c>
    </row>
    <row r="1368" spans="2:7">
      <c r="B1368" s="1" t="s">
        <v>589</v>
      </c>
      <c r="C1368" s="76">
        <v>2600</v>
      </c>
      <c r="D1368" s="76">
        <v>2700</v>
      </c>
      <c r="G1368" s="76">
        <v>2700</v>
      </c>
    </row>
    <row r="1369" spans="2:7">
      <c r="B1369" s="1" t="s">
        <v>590</v>
      </c>
      <c r="C1369" s="76">
        <v>5800</v>
      </c>
      <c r="D1369" s="76">
        <v>6100</v>
      </c>
      <c r="G1369" s="76">
        <v>0</v>
      </c>
    </row>
    <row r="1370" spans="2:7">
      <c r="B1370" s="1" t="s">
        <v>710</v>
      </c>
      <c r="C1370" s="76">
        <v>5900</v>
      </c>
      <c r="D1370" s="76">
        <v>6100</v>
      </c>
      <c r="G1370" s="76">
        <v>15700</v>
      </c>
    </row>
    <row r="1371" spans="2:7">
      <c r="B1371" s="1" t="s">
        <v>773</v>
      </c>
      <c r="C1371" s="76">
        <v>3500</v>
      </c>
      <c r="D1371" s="76">
        <v>3600</v>
      </c>
      <c r="G1371" s="76">
        <v>3600</v>
      </c>
    </row>
    <row r="1372" spans="2:7">
      <c r="C1372" s="76"/>
      <c r="D1372" s="76"/>
    </row>
    <row r="1373" spans="2:7">
      <c r="C1373" s="76"/>
      <c r="D1373" s="76"/>
    </row>
    <row r="1374" spans="2:7">
      <c r="B1374" s="1" t="s">
        <v>350</v>
      </c>
      <c r="C1374" s="76">
        <f>SUM(C1361:C1373)</f>
        <v>129300</v>
      </c>
      <c r="D1374" s="76">
        <f>SUM(D1361:D1373)</f>
        <v>126500</v>
      </c>
      <c r="E1374" s="60" t="s">
        <v>346</v>
      </c>
      <c r="F1374" s="60"/>
      <c r="G1374" s="76">
        <f>SUM(G1361:G1373)</f>
        <v>128900</v>
      </c>
    </row>
    <row r="1375" spans="2:7">
      <c r="C1375" s="86"/>
      <c r="D1375" s="76"/>
      <c r="E1375" s="64"/>
      <c r="F1375" s="64"/>
    </row>
    <row r="1376" spans="2:7">
      <c r="C1376" s="86"/>
      <c r="D1376" s="78"/>
      <c r="E1376" s="64"/>
      <c r="F1376" s="64"/>
      <c r="G1376" s="78"/>
    </row>
    <row r="1377" spans="1:7" ht="38.25">
      <c r="A1377" s="23" t="s">
        <v>109</v>
      </c>
      <c r="B1377" s="11" t="s">
        <v>0</v>
      </c>
      <c r="C1377" s="85" t="str">
        <f>C1</f>
        <v>Fiscal Yr                      2024-25</v>
      </c>
      <c r="D1377" s="173" t="str">
        <f>D1</f>
        <v>Fiscal Yr                      2025-26</v>
      </c>
      <c r="E1377" s="87" t="str">
        <f t="shared" ref="E1377:F1377" si="117">E1</f>
        <v>Current FY               Actual @ Jan'26</v>
      </c>
      <c r="F1377" s="87" t="str">
        <f t="shared" si="117"/>
        <v>Current FY               Actual % Expended @ 7mo of Year</v>
      </c>
      <c r="G1377" s="183" t="str">
        <f>G1</f>
        <v>Fiscal Yr                      2026-27</v>
      </c>
    </row>
    <row r="1378" spans="1:7">
      <c r="A1378" s="23">
        <v>5210.07</v>
      </c>
      <c r="B1378" s="1" t="s">
        <v>62</v>
      </c>
      <c r="C1378" s="76">
        <f>C1389</f>
        <v>17000</v>
      </c>
      <c r="D1378" s="76">
        <f>D1389</f>
        <v>18000</v>
      </c>
      <c r="F1378" s="146" t="e">
        <f>E1378/#REF!</f>
        <v>#REF!</v>
      </c>
      <c r="G1378" s="76">
        <f>G1389</f>
        <v>16400</v>
      </c>
    </row>
    <row r="1379" spans="1:7">
      <c r="C1379" s="76"/>
      <c r="D1379" s="76"/>
    </row>
    <row r="1380" spans="1:7">
      <c r="B1380" s="1" t="s">
        <v>606</v>
      </c>
      <c r="C1380" s="76">
        <v>2100</v>
      </c>
      <c r="D1380" s="76">
        <v>2500</v>
      </c>
      <c r="G1380" s="76">
        <v>2500</v>
      </c>
    </row>
    <row r="1381" spans="1:7">
      <c r="B1381" s="1" t="s">
        <v>820</v>
      </c>
      <c r="C1381" s="76">
        <v>1600</v>
      </c>
      <c r="D1381" s="76">
        <v>1800</v>
      </c>
      <c r="G1381" s="76">
        <v>1600</v>
      </c>
    </row>
    <row r="1382" spans="1:7">
      <c r="B1382" s="1" t="s">
        <v>633</v>
      </c>
      <c r="C1382" s="76">
        <v>3500</v>
      </c>
      <c r="D1382" s="76">
        <v>3500</v>
      </c>
      <c r="G1382" s="76">
        <v>2800</v>
      </c>
    </row>
    <row r="1383" spans="1:7">
      <c r="B1383" s="1" t="s">
        <v>513</v>
      </c>
      <c r="C1383" s="76">
        <v>1500</v>
      </c>
      <c r="D1383" s="76">
        <v>1500</v>
      </c>
      <c r="G1383" s="76">
        <v>1500</v>
      </c>
    </row>
    <row r="1384" spans="1:7">
      <c r="B1384" s="1" t="s">
        <v>1044</v>
      </c>
      <c r="C1384" s="76">
        <v>5600</v>
      </c>
      <c r="D1384" s="76">
        <v>5900</v>
      </c>
      <c r="E1384" s="64"/>
      <c r="F1384" s="64"/>
      <c r="G1384" s="76">
        <v>5200</v>
      </c>
    </row>
    <row r="1385" spans="1:7">
      <c r="B1385" s="157" t="s">
        <v>711</v>
      </c>
      <c r="C1385" s="76">
        <v>500</v>
      </c>
      <c r="D1385" s="76">
        <v>500</v>
      </c>
      <c r="E1385" s="64"/>
      <c r="F1385" s="64"/>
      <c r="G1385" s="76">
        <v>500</v>
      </c>
    </row>
    <row r="1386" spans="1:7">
      <c r="B1386" s="1" t="s">
        <v>540</v>
      </c>
      <c r="C1386" s="76">
        <v>1750</v>
      </c>
      <c r="D1386" s="76">
        <v>1800</v>
      </c>
      <c r="G1386" s="76">
        <v>1850</v>
      </c>
    </row>
    <row r="1387" spans="1:7">
      <c r="B1387" s="1" t="s">
        <v>607</v>
      </c>
      <c r="C1387" s="76"/>
      <c r="D1387" s="76">
        <v>0</v>
      </c>
    </row>
    <row r="1388" spans="1:7">
      <c r="B1388" s="1" t="s">
        <v>969</v>
      </c>
      <c r="C1388" s="76">
        <v>450</v>
      </c>
      <c r="D1388" s="76">
        <v>500</v>
      </c>
      <c r="G1388" s="76">
        <v>450</v>
      </c>
    </row>
    <row r="1389" spans="1:7">
      <c r="C1389" s="76">
        <f>SUM(C1379:C1388)</f>
        <v>17000</v>
      </c>
      <c r="D1389" s="76">
        <f>SUM(D1380:D1388)</f>
        <v>18000</v>
      </c>
      <c r="E1389" s="60" t="s">
        <v>346</v>
      </c>
      <c r="F1389" s="60"/>
      <c r="G1389" s="76">
        <f>SUM(G1380:G1388)</f>
        <v>16400</v>
      </c>
    </row>
    <row r="1390" spans="1:7">
      <c r="C1390" s="86"/>
      <c r="D1390" s="78"/>
      <c r="G1390" s="78"/>
    </row>
    <row r="1391" spans="1:7">
      <c r="C1391" s="86"/>
      <c r="D1391" s="78"/>
      <c r="G1391" s="78"/>
    </row>
    <row r="1392" spans="1:7" ht="38.25">
      <c r="A1392" s="23" t="s">
        <v>109</v>
      </c>
      <c r="B1392" s="11" t="s">
        <v>0</v>
      </c>
      <c r="C1392" s="85" t="str">
        <f>C1</f>
        <v>Fiscal Yr                      2024-25</v>
      </c>
      <c r="D1392" s="173" t="str">
        <f>D1</f>
        <v>Fiscal Yr                      2025-26</v>
      </c>
      <c r="E1392" s="87" t="str">
        <f t="shared" ref="E1392:F1392" si="118">E1</f>
        <v>Current FY               Actual @ Jan'26</v>
      </c>
      <c r="F1392" s="87" t="str">
        <f t="shared" si="118"/>
        <v>Current FY               Actual % Expended @ 7mo of Year</v>
      </c>
      <c r="G1392" s="183" t="str">
        <f>G1</f>
        <v>Fiscal Yr                      2026-27</v>
      </c>
    </row>
    <row r="1393" spans="1:7">
      <c r="A1393" s="23">
        <v>5220.07</v>
      </c>
      <c r="B1393" s="1" t="s">
        <v>64</v>
      </c>
      <c r="C1393" s="76">
        <f>C1398</f>
        <v>3000</v>
      </c>
      <c r="D1393" s="76">
        <f>D1398</f>
        <v>3000</v>
      </c>
      <c r="F1393" s="146" t="e">
        <f>E1393/#REF!</f>
        <v>#REF!</v>
      </c>
      <c r="G1393" s="76">
        <f>G1398</f>
        <v>3000</v>
      </c>
    </row>
    <row r="1394" spans="1:7">
      <c r="C1394" s="76"/>
      <c r="D1394" s="76"/>
    </row>
    <row r="1395" spans="1:7">
      <c r="B1395" s="1" t="s">
        <v>480</v>
      </c>
      <c r="C1395" s="76">
        <v>2000</v>
      </c>
      <c r="D1395" s="76">
        <v>2000</v>
      </c>
      <c r="G1395" s="76">
        <v>2000</v>
      </c>
    </row>
    <row r="1396" spans="1:7">
      <c r="B1396" s="1" t="s">
        <v>396</v>
      </c>
      <c r="C1396" s="76">
        <v>1000</v>
      </c>
      <c r="D1396" s="76">
        <v>1000</v>
      </c>
      <c r="E1396" s="64"/>
      <c r="F1396" s="64"/>
      <c r="G1396" s="76">
        <v>1000</v>
      </c>
    </row>
    <row r="1397" spans="1:7" ht="12" customHeight="1">
      <c r="B1397" s="157"/>
      <c r="C1397" s="76"/>
      <c r="D1397" s="76"/>
      <c r="E1397" s="64"/>
      <c r="F1397" s="64"/>
    </row>
    <row r="1398" spans="1:7">
      <c r="C1398" s="76">
        <f>SUM(C1395:C1397)</f>
        <v>3000</v>
      </c>
      <c r="D1398" s="76">
        <f>SUM(D1395:D1397)</f>
        <v>3000</v>
      </c>
      <c r="E1398" s="60" t="s">
        <v>346</v>
      </c>
      <c r="F1398" s="60"/>
      <c r="G1398" s="76">
        <f>SUM(G1395:G1397)</f>
        <v>3000</v>
      </c>
    </row>
    <row r="1399" spans="1:7">
      <c r="C1399" s="86"/>
      <c r="D1399" s="76"/>
      <c r="E1399" s="60"/>
      <c r="F1399" s="60"/>
    </row>
    <row r="1400" spans="1:7" ht="38.25">
      <c r="A1400" s="23" t="s">
        <v>109</v>
      </c>
      <c r="B1400" s="11" t="s">
        <v>0</v>
      </c>
      <c r="C1400" s="85" t="str">
        <f>C1</f>
        <v>Fiscal Yr                      2024-25</v>
      </c>
      <c r="D1400" s="173" t="str">
        <f>D1</f>
        <v>Fiscal Yr                      2025-26</v>
      </c>
      <c r="E1400" s="87" t="str">
        <f t="shared" ref="E1400:F1400" si="119">E1</f>
        <v>Current FY               Actual @ Jan'26</v>
      </c>
      <c r="F1400" s="87" t="str">
        <f t="shared" si="119"/>
        <v>Current FY               Actual % Expended @ 7mo of Year</v>
      </c>
      <c r="G1400" s="183" t="str">
        <f>G1</f>
        <v>Fiscal Yr                      2026-27</v>
      </c>
    </row>
    <row r="1401" spans="1:7">
      <c r="A1401" s="23">
        <v>5230.07</v>
      </c>
      <c r="B1401" s="1" t="s">
        <v>66</v>
      </c>
      <c r="C1401" s="76">
        <f>C1405</f>
        <v>8500</v>
      </c>
      <c r="D1401" s="76">
        <f>D1405</f>
        <v>8500</v>
      </c>
      <c r="F1401" s="146"/>
      <c r="G1401" s="76">
        <f>G1405</f>
        <v>1000</v>
      </c>
    </row>
    <row r="1402" spans="1:7">
      <c r="A1402" s="23"/>
      <c r="C1402" s="76"/>
      <c r="D1402" s="76"/>
    </row>
    <row r="1403" spans="1:7">
      <c r="A1403" s="23"/>
      <c r="B1403" s="1" t="s">
        <v>1045</v>
      </c>
      <c r="C1403" s="76">
        <v>8500</v>
      </c>
      <c r="D1403" s="76">
        <v>8500</v>
      </c>
      <c r="G1403" s="76">
        <v>1000</v>
      </c>
    </row>
    <row r="1404" spans="1:7">
      <c r="A1404" s="23"/>
      <c r="C1404" s="76"/>
      <c r="D1404" s="76"/>
    </row>
    <row r="1405" spans="1:7">
      <c r="C1405" s="76">
        <f>SUM(C1403:C1404)</f>
        <v>8500</v>
      </c>
      <c r="D1405" s="76">
        <f>SUM(D1403:D1404)</f>
        <v>8500</v>
      </c>
      <c r="E1405" s="60" t="s">
        <v>346</v>
      </c>
      <c r="F1405" s="60"/>
      <c r="G1405" s="76">
        <f>SUM(G1403:G1404)</f>
        <v>1000</v>
      </c>
    </row>
    <row r="1406" spans="1:7" ht="14.1" customHeight="1">
      <c r="C1406" s="86"/>
      <c r="D1406" s="76"/>
      <c r="E1406" s="60"/>
      <c r="F1406" s="60"/>
    </row>
    <row r="1407" spans="1:7" ht="14.1" customHeight="1">
      <c r="C1407" s="86"/>
      <c r="D1407" s="78"/>
      <c r="G1407" s="78"/>
    </row>
    <row r="1408" spans="1:7" ht="38.25">
      <c r="A1408" s="23" t="s">
        <v>109</v>
      </c>
      <c r="B1408" s="11" t="s">
        <v>0</v>
      </c>
      <c r="C1408" s="85" t="str">
        <f>C1</f>
        <v>Fiscal Yr                      2024-25</v>
      </c>
      <c r="D1408" s="173" t="str">
        <f>D1</f>
        <v>Fiscal Yr                      2025-26</v>
      </c>
      <c r="E1408" s="87" t="str">
        <f t="shared" ref="E1408:F1408" si="120">E1</f>
        <v>Current FY               Actual @ Jan'26</v>
      </c>
      <c r="F1408" s="87" t="str">
        <f t="shared" si="120"/>
        <v>Current FY               Actual % Expended @ 7mo of Year</v>
      </c>
      <c r="G1408" s="183" t="str">
        <f>G1</f>
        <v>Fiscal Yr                      2026-27</v>
      </c>
    </row>
    <row r="1409" spans="1:7" ht="14.1" customHeight="1">
      <c r="A1409" s="23">
        <v>5240.07</v>
      </c>
      <c r="B1409" s="1" t="s">
        <v>68</v>
      </c>
      <c r="C1409" s="76">
        <f>C1417</f>
        <v>18000</v>
      </c>
      <c r="D1409" s="76">
        <f>D1417</f>
        <v>18000</v>
      </c>
      <c r="F1409" s="146" t="e">
        <f>E1409/#REF!</f>
        <v>#REF!</v>
      </c>
      <c r="G1409" s="76">
        <f>G1417</f>
        <v>18000</v>
      </c>
    </row>
    <row r="1410" spans="1:7" ht="14.1" customHeight="1">
      <c r="C1410" s="76"/>
      <c r="D1410" s="76"/>
    </row>
    <row r="1411" spans="1:7" ht="14.1" customHeight="1">
      <c r="B1411" s="1" t="s">
        <v>125</v>
      </c>
      <c r="C1411" s="76">
        <v>3500</v>
      </c>
      <c r="D1411" s="76">
        <v>3500</v>
      </c>
      <c r="G1411" s="76">
        <v>3500</v>
      </c>
    </row>
    <row r="1412" spans="1:7" ht="14.1" customHeight="1">
      <c r="B1412" s="1" t="s">
        <v>131</v>
      </c>
      <c r="C1412" s="76">
        <v>3000</v>
      </c>
      <c r="D1412" s="76">
        <v>3000</v>
      </c>
      <c r="G1412" s="76">
        <v>3000</v>
      </c>
    </row>
    <row r="1413" spans="1:7" ht="14.1" customHeight="1">
      <c r="B1413" s="1" t="s">
        <v>368</v>
      </c>
      <c r="C1413" s="76">
        <v>3000</v>
      </c>
      <c r="D1413" s="76">
        <v>3000</v>
      </c>
      <c r="G1413" s="76">
        <v>3000</v>
      </c>
    </row>
    <row r="1414" spans="1:7" ht="14.1" customHeight="1">
      <c r="B1414" s="1" t="s">
        <v>526</v>
      </c>
      <c r="C1414" s="76">
        <v>4000</v>
      </c>
      <c r="D1414" s="76">
        <v>4000</v>
      </c>
      <c r="G1414" s="76">
        <v>4000</v>
      </c>
    </row>
    <row r="1415" spans="1:7" ht="14.1" customHeight="1">
      <c r="B1415" s="1" t="s">
        <v>774</v>
      </c>
      <c r="C1415" s="76">
        <v>4500</v>
      </c>
      <c r="D1415" s="76">
        <v>4500</v>
      </c>
      <c r="G1415" s="76">
        <v>4500</v>
      </c>
    </row>
    <row r="1416" spans="1:7" ht="14.1" customHeight="1">
      <c r="C1416" s="76"/>
      <c r="D1416" s="76"/>
    </row>
    <row r="1417" spans="1:7" ht="11.45" customHeight="1">
      <c r="C1417" s="76">
        <f>SUM(C1411:C1416)</f>
        <v>18000</v>
      </c>
      <c r="D1417" s="76">
        <f>SUM(D1411:D1416)</f>
        <v>18000</v>
      </c>
      <c r="E1417" s="60" t="s">
        <v>346</v>
      </c>
      <c r="F1417" s="60"/>
      <c r="G1417" s="76">
        <f>SUM(G1411:G1416)</f>
        <v>18000</v>
      </c>
    </row>
    <row r="1418" spans="1:7" ht="11.45" customHeight="1">
      <c r="C1418" s="86"/>
      <c r="D1418" s="76"/>
    </row>
    <row r="1419" spans="1:7" ht="11.45" customHeight="1">
      <c r="C1419" s="86"/>
      <c r="D1419" s="78"/>
      <c r="G1419" s="78"/>
    </row>
    <row r="1420" spans="1:7" ht="38.25">
      <c r="A1420" s="23" t="s">
        <v>109</v>
      </c>
      <c r="B1420" s="11" t="s">
        <v>0</v>
      </c>
      <c r="C1420" s="85" t="str">
        <f>C1</f>
        <v>Fiscal Yr                      2024-25</v>
      </c>
      <c r="D1420" s="173" t="str">
        <f>D1</f>
        <v>Fiscal Yr                      2025-26</v>
      </c>
      <c r="E1420" s="87" t="str">
        <f t="shared" ref="E1420:F1420" si="121">E1</f>
        <v>Current FY               Actual @ Jan'26</v>
      </c>
      <c r="F1420" s="87" t="str">
        <f t="shared" si="121"/>
        <v>Current FY               Actual % Expended @ 7mo of Year</v>
      </c>
      <c r="G1420" s="183" t="str">
        <f>G1</f>
        <v>Fiscal Yr                      2026-27</v>
      </c>
    </row>
    <row r="1421" spans="1:7">
      <c r="A1421" s="23">
        <v>5250.07</v>
      </c>
      <c r="B1421" s="1" t="s">
        <v>69</v>
      </c>
      <c r="C1421" s="76">
        <f>C1431</f>
        <v>252000</v>
      </c>
      <c r="D1421" s="76">
        <f>D1431</f>
        <v>370700</v>
      </c>
      <c r="F1421" s="146" t="e">
        <f>E1421/#REF!</f>
        <v>#REF!</v>
      </c>
      <c r="G1421" s="76">
        <f>G1431</f>
        <v>899800</v>
      </c>
    </row>
    <row r="1422" spans="1:7" ht="13.35" customHeight="1">
      <c r="C1422" s="76"/>
      <c r="D1422" s="76"/>
    </row>
    <row r="1423" spans="1:7">
      <c r="B1423" s="1" t="s">
        <v>132</v>
      </c>
      <c r="C1423" s="76">
        <v>48000</v>
      </c>
      <c r="D1423" s="76">
        <v>46400</v>
      </c>
      <c r="G1423" s="76">
        <v>57600</v>
      </c>
    </row>
    <row r="1424" spans="1:7">
      <c r="B1424" s="1" t="s">
        <v>133</v>
      </c>
      <c r="C1424" s="76">
        <v>26000</v>
      </c>
      <c r="D1424" s="76">
        <v>26000</v>
      </c>
      <c r="G1424" s="76">
        <v>33800</v>
      </c>
    </row>
    <row r="1425" spans="1:7">
      <c r="B1425" s="1" t="s">
        <v>134</v>
      </c>
      <c r="C1425" s="76">
        <v>16000</v>
      </c>
      <c r="D1425" s="76">
        <v>16000</v>
      </c>
      <c r="G1425" s="76">
        <v>17700</v>
      </c>
    </row>
    <row r="1426" spans="1:7">
      <c r="B1426" s="1" t="s">
        <v>608</v>
      </c>
      <c r="C1426" s="76">
        <v>43000</v>
      </c>
      <c r="D1426" s="76">
        <v>42600</v>
      </c>
      <c r="G1426" s="76">
        <v>14200</v>
      </c>
    </row>
    <row r="1427" spans="1:7">
      <c r="B1427" s="1" t="s">
        <v>609</v>
      </c>
      <c r="C1427" s="76">
        <v>10500</v>
      </c>
      <c r="D1427" s="76">
        <v>0</v>
      </c>
      <c r="E1427" s="64"/>
      <c r="F1427" s="64"/>
    </row>
    <row r="1428" spans="1:7">
      <c r="B1428" s="1" t="s">
        <v>348</v>
      </c>
      <c r="C1428" s="76"/>
      <c r="D1428" s="76">
        <v>0</v>
      </c>
      <c r="E1428" s="64"/>
      <c r="F1428" s="64"/>
    </row>
    <row r="1429" spans="1:7">
      <c r="B1429" s="1" t="s">
        <v>712</v>
      </c>
      <c r="C1429" s="76">
        <v>108500</v>
      </c>
      <c r="D1429" s="76">
        <v>239700</v>
      </c>
      <c r="E1429" s="64"/>
      <c r="F1429" s="64"/>
      <c r="G1429" s="76">
        <v>776500</v>
      </c>
    </row>
    <row r="1430" spans="1:7">
      <c r="C1430" s="76"/>
      <c r="D1430" s="76"/>
      <c r="E1430" s="64"/>
      <c r="F1430" s="64"/>
    </row>
    <row r="1431" spans="1:7">
      <c r="C1431" s="76">
        <f>SUM(C1422:C1429)</f>
        <v>252000</v>
      </c>
      <c r="D1431" s="76">
        <f>SUM(D1423:D1430)</f>
        <v>370700</v>
      </c>
      <c r="E1431" s="60" t="s">
        <v>346</v>
      </c>
      <c r="F1431" s="60"/>
      <c r="G1431" s="76">
        <f>SUM(G1423:G1429)</f>
        <v>899800</v>
      </c>
    </row>
    <row r="1432" spans="1:7">
      <c r="C1432" s="86"/>
      <c r="D1432" s="76"/>
      <c r="E1432" s="60"/>
      <c r="F1432" s="60"/>
    </row>
    <row r="1433" spans="1:7" ht="38.25">
      <c r="A1433" s="23" t="s">
        <v>109</v>
      </c>
      <c r="B1433" s="11" t="s">
        <v>0</v>
      </c>
      <c r="C1433" s="85" t="str">
        <f>C1</f>
        <v>Fiscal Yr                      2024-25</v>
      </c>
      <c r="D1433" s="173" t="str">
        <f>D1</f>
        <v>Fiscal Yr                      2025-26</v>
      </c>
      <c r="E1433" s="87" t="str">
        <f t="shared" ref="E1433:F1433" si="122">E1</f>
        <v>Current FY               Actual @ Jan'26</v>
      </c>
      <c r="F1433" s="87" t="str">
        <f t="shared" si="122"/>
        <v>Current FY               Actual % Expended @ 7mo of Year</v>
      </c>
      <c r="G1433" s="183" t="str">
        <f>G1</f>
        <v>Fiscal Yr                      2026-27</v>
      </c>
    </row>
    <row r="1434" spans="1:7">
      <c r="A1434" s="23">
        <v>5260.07</v>
      </c>
      <c r="B1434" s="1" t="s">
        <v>617</v>
      </c>
      <c r="C1434" s="76">
        <f>C1441</f>
        <v>76300</v>
      </c>
      <c r="D1434" s="76">
        <f>D1441</f>
        <v>66900</v>
      </c>
      <c r="F1434" s="146" t="e">
        <f>E1434/#REF!</f>
        <v>#REF!</v>
      </c>
      <c r="G1434" s="76">
        <f>G1441</f>
        <v>70700</v>
      </c>
    </row>
    <row r="1435" spans="1:7">
      <c r="C1435" s="76"/>
      <c r="D1435" s="76"/>
    </row>
    <row r="1436" spans="1:7">
      <c r="B1436" s="1" t="s">
        <v>434</v>
      </c>
      <c r="C1436" s="76">
        <v>19000</v>
      </c>
      <c r="D1436" s="76">
        <v>18900</v>
      </c>
      <c r="E1436" s="64"/>
      <c r="F1436" s="64"/>
      <c r="G1436" s="76">
        <v>18800</v>
      </c>
    </row>
    <row r="1437" spans="1:7">
      <c r="A1437" s="38"/>
      <c r="B1437" s="38" t="s">
        <v>514</v>
      </c>
      <c r="C1437" s="76">
        <v>1400</v>
      </c>
      <c r="D1437" s="76">
        <v>1400</v>
      </c>
      <c r="E1437" s="64"/>
      <c r="F1437" s="64"/>
      <c r="G1437" s="76">
        <v>1400</v>
      </c>
    </row>
    <row r="1438" spans="1:7">
      <c r="A1438" s="38"/>
      <c r="B1438" s="38" t="s">
        <v>610</v>
      </c>
      <c r="C1438" s="76">
        <v>1100</v>
      </c>
      <c r="D1438" s="76">
        <v>1100</v>
      </c>
      <c r="E1438" s="64"/>
      <c r="F1438" s="64"/>
      <c r="G1438" s="76">
        <v>1100</v>
      </c>
    </row>
    <row r="1439" spans="1:7">
      <c r="A1439" s="38"/>
      <c r="B1439" s="38" t="s">
        <v>611</v>
      </c>
      <c r="C1439" s="76">
        <v>54800</v>
      </c>
      <c r="D1439" s="76">
        <v>45500</v>
      </c>
      <c r="E1439" s="64"/>
      <c r="F1439" s="64"/>
      <c r="G1439" s="76">
        <v>49400</v>
      </c>
    </row>
    <row r="1440" spans="1:7">
      <c r="A1440" s="38"/>
      <c r="B1440" s="38"/>
      <c r="C1440" s="76"/>
      <c r="D1440" s="76"/>
      <c r="E1440" s="64"/>
      <c r="F1440" s="64"/>
    </row>
    <row r="1441" spans="1:7">
      <c r="C1441" s="76">
        <f>SUM(C1435:C1440)</f>
        <v>76300</v>
      </c>
      <c r="D1441" s="76">
        <f>SUM(D1436:D1440)</f>
        <v>66900</v>
      </c>
      <c r="E1441" s="60" t="s">
        <v>346</v>
      </c>
      <c r="F1441" s="60"/>
      <c r="G1441" s="76">
        <f>SUM(G1436:G1440)</f>
        <v>70700</v>
      </c>
    </row>
    <row r="1442" spans="1:7">
      <c r="C1442" s="86"/>
      <c r="D1442" s="76"/>
      <c r="E1442" s="64"/>
      <c r="F1442" s="64"/>
    </row>
    <row r="1443" spans="1:7" ht="38.25">
      <c r="A1443" s="23" t="s">
        <v>109</v>
      </c>
      <c r="B1443" s="11" t="s">
        <v>0</v>
      </c>
      <c r="C1443" s="85" t="str">
        <f>C1</f>
        <v>Fiscal Yr                      2024-25</v>
      </c>
      <c r="D1443" s="173" t="str">
        <f>D1</f>
        <v>Fiscal Yr                      2025-26</v>
      </c>
      <c r="E1443" s="87" t="str">
        <f t="shared" ref="E1443:F1443" si="123">E1</f>
        <v>Current FY               Actual @ Jan'26</v>
      </c>
      <c r="F1443" s="87" t="str">
        <f t="shared" si="123"/>
        <v>Current FY               Actual % Expended @ 7mo of Year</v>
      </c>
      <c r="G1443" s="183" t="str">
        <f>G1</f>
        <v>Fiscal Yr                      2026-27</v>
      </c>
    </row>
    <row r="1444" spans="1:7">
      <c r="A1444" s="23">
        <v>5270.07</v>
      </c>
      <c r="B1444" s="1" t="s">
        <v>71</v>
      </c>
      <c r="C1444" s="76">
        <f>C1454</f>
        <v>51200</v>
      </c>
      <c r="D1444" s="76">
        <f>D1454</f>
        <v>53300</v>
      </c>
      <c r="F1444" s="146" t="e">
        <f>E1444/#REF!</f>
        <v>#REF!</v>
      </c>
      <c r="G1444" s="76">
        <f>G1454</f>
        <v>54100</v>
      </c>
    </row>
    <row r="1445" spans="1:7">
      <c r="C1445" s="76"/>
      <c r="D1445" s="76"/>
    </row>
    <row r="1446" spans="1:7">
      <c r="B1446" s="1" t="s">
        <v>591</v>
      </c>
      <c r="C1446" s="76">
        <v>400</v>
      </c>
      <c r="D1446" s="76">
        <v>400</v>
      </c>
      <c r="G1446" s="76">
        <v>400</v>
      </c>
    </row>
    <row r="1447" spans="1:7">
      <c r="B1447" s="1" t="s">
        <v>135</v>
      </c>
      <c r="C1447" s="76">
        <v>4750</v>
      </c>
      <c r="D1447" s="76">
        <v>5500</v>
      </c>
      <c r="G1447" s="76">
        <v>6000</v>
      </c>
    </row>
    <row r="1448" spans="1:7">
      <c r="B1448" s="1" t="s">
        <v>713</v>
      </c>
      <c r="C1448" s="76">
        <v>1550</v>
      </c>
      <c r="D1448" s="76">
        <v>1700</v>
      </c>
      <c r="G1448" s="76">
        <v>1700</v>
      </c>
    </row>
    <row r="1449" spans="1:7">
      <c r="B1449" s="1" t="s">
        <v>714</v>
      </c>
      <c r="C1449" s="76">
        <v>6100</v>
      </c>
      <c r="D1449" s="76">
        <v>6200</v>
      </c>
      <c r="G1449" s="76">
        <v>6500</v>
      </c>
    </row>
    <row r="1450" spans="1:7">
      <c r="B1450" s="1" t="s">
        <v>592</v>
      </c>
      <c r="C1450" s="76">
        <v>36300</v>
      </c>
      <c r="D1450" s="76">
        <v>37000</v>
      </c>
      <c r="E1450" s="64"/>
      <c r="F1450" s="64"/>
      <c r="G1450" s="76">
        <v>37000</v>
      </c>
    </row>
    <row r="1451" spans="1:7">
      <c r="B1451" s="1" t="s">
        <v>715</v>
      </c>
      <c r="C1451" s="76">
        <v>1000</v>
      </c>
      <c r="D1451" s="76">
        <v>1000</v>
      </c>
      <c r="E1451" s="64"/>
      <c r="F1451" s="64"/>
      <c r="G1451" s="76">
        <v>1000</v>
      </c>
    </row>
    <row r="1452" spans="1:7">
      <c r="B1452" s="1" t="s">
        <v>862</v>
      </c>
      <c r="C1452" s="76">
        <v>1100</v>
      </c>
      <c r="D1452" s="76">
        <v>1500</v>
      </c>
      <c r="E1452" s="64"/>
      <c r="F1452" s="64"/>
      <c r="G1452" s="76">
        <v>1500</v>
      </c>
    </row>
    <row r="1453" spans="1:7">
      <c r="B1453" s="1" t="s">
        <v>350</v>
      </c>
      <c r="C1453" s="76"/>
      <c r="D1453" s="76"/>
      <c r="E1453" s="64"/>
      <c r="F1453" s="64"/>
    </row>
    <row r="1454" spans="1:7">
      <c r="C1454" s="76">
        <f>SUM(C1446:C1453)</f>
        <v>51200</v>
      </c>
      <c r="D1454" s="76">
        <f>SUM(D1446:D1453)</f>
        <v>53300</v>
      </c>
      <c r="E1454" s="60" t="s">
        <v>346</v>
      </c>
      <c r="F1454" s="60"/>
      <c r="G1454" s="76">
        <f>SUM(G1446:G1453)</f>
        <v>54100</v>
      </c>
    </row>
    <row r="1455" spans="1:7">
      <c r="C1455" s="86"/>
      <c r="D1455" s="76"/>
      <c r="E1455" s="60"/>
      <c r="F1455" s="60"/>
    </row>
    <row r="1456" spans="1:7">
      <c r="C1456" s="86"/>
      <c r="D1456" s="78"/>
      <c r="G1456" s="78"/>
    </row>
    <row r="1457" spans="1:7" ht="38.25">
      <c r="A1457" s="23" t="s">
        <v>109</v>
      </c>
      <c r="B1457" s="11" t="s">
        <v>0</v>
      </c>
      <c r="C1457" s="85" t="str">
        <f>C1</f>
        <v>Fiscal Yr                      2024-25</v>
      </c>
      <c r="D1457" s="173" t="str">
        <f>D1</f>
        <v>Fiscal Yr                      2025-26</v>
      </c>
      <c r="E1457" s="87" t="str">
        <f t="shared" ref="E1457:F1457" si="124">E1</f>
        <v>Current FY               Actual @ Jan'26</v>
      </c>
      <c r="F1457" s="87" t="str">
        <f t="shared" si="124"/>
        <v>Current FY               Actual % Expended @ 7mo of Year</v>
      </c>
      <c r="G1457" s="183" t="str">
        <f>G1</f>
        <v>Fiscal Yr                      2026-27</v>
      </c>
    </row>
    <row r="1458" spans="1:7">
      <c r="A1458" s="23">
        <v>5410.07</v>
      </c>
      <c r="B1458" s="1" t="s">
        <v>72</v>
      </c>
      <c r="C1458" s="76">
        <f>C1463</f>
        <v>1500</v>
      </c>
      <c r="D1458" s="76">
        <f>D1463</f>
        <v>1500</v>
      </c>
      <c r="F1458" s="146" t="e">
        <f>E1458/#REF!</f>
        <v>#REF!</v>
      </c>
      <c r="G1458" s="76">
        <f>G1463</f>
        <v>2000</v>
      </c>
    </row>
    <row r="1459" spans="1:7">
      <c r="C1459" s="76"/>
      <c r="D1459" s="76"/>
    </row>
    <row r="1460" spans="1:7">
      <c r="C1460" s="76"/>
      <c r="D1460" s="76"/>
    </row>
    <row r="1461" spans="1:7">
      <c r="B1461" s="1" t="s">
        <v>466</v>
      </c>
      <c r="C1461" s="76">
        <v>1500</v>
      </c>
      <c r="D1461" s="76">
        <v>1500</v>
      </c>
      <c r="G1461" s="76">
        <v>2000</v>
      </c>
    </row>
    <row r="1462" spans="1:7">
      <c r="C1462" s="76"/>
      <c r="D1462" s="76"/>
      <c r="E1462" s="74"/>
      <c r="F1462" s="74"/>
    </row>
    <row r="1463" spans="1:7">
      <c r="C1463" s="76">
        <f>SUM(C1461:C1462)</f>
        <v>1500</v>
      </c>
      <c r="D1463" s="76">
        <f>SUM(D1461:D1462)</f>
        <v>1500</v>
      </c>
      <c r="E1463" s="60" t="s">
        <v>346</v>
      </c>
      <c r="F1463" s="60"/>
      <c r="G1463" s="76">
        <f>SUM(G1461:G1462)</f>
        <v>2000</v>
      </c>
    </row>
    <row r="1464" spans="1:7">
      <c r="C1464" s="86"/>
      <c r="D1464" s="76"/>
      <c r="E1464" s="60"/>
      <c r="F1464" s="60"/>
    </row>
    <row r="1465" spans="1:7">
      <c r="C1465" s="86"/>
      <c r="D1465" s="76"/>
      <c r="E1465" s="64"/>
      <c r="F1465" s="64"/>
    </row>
    <row r="1466" spans="1:7">
      <c r="C1466" s="86"/>
      <c r="D1466" s="78"/>
      <c r="E1466" s="60"/>
      <c r="F1466" s="60"/>
      <c r="G1466" s="78"/>
    </row>
    <row r="1467" spans="1:7" ht="38.25">
      <c r="A1467" s="23" t="s">
        <v>109</v>
      </c>
      <c r="B1467" s="11" t="s">
        <v>0</v>
      </c>
      <c r="C1467" s="85" t="str">
        <f>C1</f>
        <v>Fiscal Yr                      2024-25</v>
      </c>
      <c r="D1467" s="173" t="str">
        <f>D1</f>
        <v>Fiscal Yr                      2025-26</v>
      </c>
      <c r="E1467" s="87" t="str">
        <f t="shared" ref="E1467:F1467" si="125">E1</f>
        <v>Current FY               Actual @ Jan'26</v>
      </c>
      <c r="F1467" s="87" t="str">
        <f t="shared" si="125"/>
        <v>Current FY               Actual % Expended @ 7mo of Year</v>
      </c>
      <c r="G1467" s="183" t="str">
        <f>G1</f>
        <v>Fiscal Yr                      2026-27</v>
      </c>
    </row>
    <row r="1468" spans="1:7">
      <c r="A1468" s="23">
        <v>5440.07</v>
      </c>
      <c r="B1468" s="1" t="s">
        <v>77</v>
      </c>
      <c r="C1468" s="76">
        <f>C1476</f>
        <v>1000</v>
      </c>
      <c r="D1468" s="76">
        <f>D1476</f>
        <v>1000</v>
      </c>
      <c r="E1468" s="62">
        <v>0</v>
      </c>
      <c r="F1468" s="146" t="e">
        <f>E1468/#REF!</f>
        <v>#REF!</v>
      </c>
      <c r="G1468" s="76">
        <f>G1476</f>
        <v>1000</v>
      </c>
    </row>
    <row r="1469" spans="1:7">
      <c r="C1469" s="76"/>
      <c r="D1469" s="76"/>
    </row>
    <row r="1470" spans="1:7">
      <c r="C1470" s="76"/>
      <c r="D1470" s="76"/>
    </row>
    <row r="1471" spans="1:7">
      <c r="B1471" s="1" t="s">
        <v>612</v>
      </c>
      <c r="C1471" s="76"/>
      <c r="D1471" s="76">
        <v>0</v>
      </c>
    </row>
    <row r="1472" spans="1:7">
      <c r="B1472" s="1" t="s">
        <v>435</v>
      </c>
      <c r="C1472" s="76"/>
      <c r="D1472" s="76">
        <v>0</v>
      </c>
    </row>
    <row r="1473" spans="1:7">
      <c r="B1473" s="1" t="s">
        <v>436</v>
      </c>
      <c r="C1473" s="76">
        <v>250</v>
      </c>
      <c r="D1473" s="76">
        <v>250</v>
      </c>
      <c r="G1473" s="76">
        <v>250</v>
      </c>
    </row>
    <row r="1474" spans="1:7">
      <c r="B1474" s="1" t="s">
        <v>716</v>
      </c>
      <c r="C1474" s="76">
        <v>750</v>
      </c>
      <c r="D1474" s="76">
        <v>750</v>
      </c>
      <c r="G1474" s="76">
        <v>750</v>
      </c>
    </row>
    <row r="1475" spans="1:7">
      <c r="C1475" s="76"/>
      <c r="D1475" s="76"/>
    </row>
    <row r="1476" spans="1:7">
      <c r="C1476" s="76">
        <f>SUM(C1471:C1475)</f>
        <v>1000</v>
      </c>
      <c r="D1476" s="76">
        <f>SUM(D1471:D1475)</f>
        <v>1000</v>
      </c>
      <c r="E1476" s="60" t="s">
        <v>346</v>
      </c>
      <c r="F1476" s="60"/>
      <c r="G1476" s="76">
        <f>SUM(G1473:G1475)</f>
        <v>1000</v>
      </c>
    </row>
    <row r="1477" spans="1:7">
      <c r="C1477" s="86"/>
      <c r="D1477" s="76" t="s">
        <v>350</v>
      </c>
      <c r="E1477" s="64"/>
      <c r="F1477" s="64"/>
      <c r="G1477" s="76" t="s">
        <v>350</v>
      </c>
    </row>
    <row r="1478" spans="1:7">
      <c r="C1478" s="86"/>
      <c r="D1478" s="78"/>
      <c r="E1478" s="64"/>
      <c r="F1478" s="64"/>
      <c r="G1478" s="78"/>
    </row>
    <row r="1479" spans="1:7" ht="38.25">
      <c r="A1479" s="23" t="s">
        <v>109</v>
      </c>
      <c r="B1479" s="11" t="s">
        <v>0</v>
      </c>
      <c r="C1479" s="85" t="str">
        <f>C1</f>
        <v>Fiscal Yr                      2024-25</v>
      </c>
      <c r="D1479" s="173" t="str">
        <f>D1</f>
        <v>Fiscal Yr                      2025-26</v>
      </c>
      <c r="E1479" s="87" t="str">
        <f t="shared" ref="E1479:F1479" si="126">E1</f>
        <v>Current FY               Actual @ Jan'26</v>
      </c>
      <c r="F1479" s="87" t="str">
        <f t="shared" si="126"/>
        <v>Current FY               Actual % Expended @ 7mo of Year</v>
      </c>
      <c r="G1479" s="183" t="str">
        <f>G1</f>
        <v>Fiscal Yr                      2026-27</v>
      </c>
    </row>
    <row r="1480" spans="1:7">
      <c r="A1480" s="23">
        <v>5620.07</v>
      </c>
      <c r="B1480" s="1" t="s">
        <v>82</v>
      </c>
      <c r="C1480" s="76">
        <f>C1486</f>
        <v>25000</v>
      </c>
      <c r="D1480" s="76">
        <f>D1486</f>
        <v>25000</v>
      </c>
      <c r="F1480" s="146" t="e">
        <f>E1480/#REF!</f>
        <v>#REF!</v>
      </c>
      <c r="G1480" s="76">
        <f>G1486</f>
        <v>28200</v>
      </c>
    </row>
    <row r="1481" spans="1:7">
      <c r="C1481" s="76"/>
      <c r="D1481" s="76"/>
    </row>
    <row r="1482" spans="1:7">
      <c r="B1482" s="1" t="s">
        <v>467</v>
      </c>
      <c r="C1482" s="76">
        <v>5000</v>
      </c>
      <c r="D1482" s="76">
        <v>5000</v>
      </c>
      <c r="G1482" s="76">
        <v>5800</v>
      </c>
    </row>
    <row r="1483" spans="1:7">
      <c r="B1483" s="1" t="s">
        <v>970</v>
      </c>
      <c r="C1483" s="76"/>
      <c r="D1483" s="76"/>
      <c r="G1483" s="76">
        <v>2400</v>
      </c>
    </row>
    <row r="1484" spans="1:7">
      <c r="B1484" s="1" t="s">
        <v>1046</v>
      </c>
      <c r="C1484" s="76">
        <v>20000</v>
      </c>
      <c r="D1484" s="76">
        <v>20000</v>
      </c>
      <c r="G1484" s="76">
        <v>20000</v>
      </c>
    </row>
    <row r="1485" spans="1:7">
      <c r="C1485" s="76"/>
      <c r="D1485" s="76"/>
    </row>
    <row r="1486" spans="1:7">
      <c r="C1486" s="76">
        <f>SUM(C1482:C1485)</f>
        <v>25000</v>
      </c>
      <c r="D1486" s="76">
        <f>SUM(D1481:D1484)</f>
        <v>25000</v>
      </c>
      <c r="E1486" s="60" t="s">
        <v>346</v>
      </c>
      <c r="F1486" s="60"/>
      <c r="G1486" s="76">
        <f>SUM(G1482:G1485)</f>
        <v>28200</v>
      </c>
    </row>
    <row r="1487" spans="1:7">
      <c r="C1487" s="86"/>
      <c r="D1487" s="76"/>
    </row>
    <row r="1488" spans="1:7" ht="38.25">
      <c r="A1488" s="23" t="s">
        <v>109</v>
      </c>
      <c r="B1488" s="11" t="s">
        <v>0</v>
      </c>
      <c r="C1488" s="85" t="str">
        <f>C1</f>
        <v>Fiscal Yr                      2024-25</v>
      </c>
      <c r="D1488" s="173" t="str">
        <f>D1</f>
        <v>Fiscal Yr                      2025-26</v>
      </c>
      <c r="E1488" s="87" t="str">
        <f t="shared" ref="E1488:F1488" si="127">E1</f>
        <v>Current FY               Actual @ Jan'26</v>
      </c>
      <c r="F1488" s="87" t="str">
        <f t="shared" si="127"/>
        <v>Current FY               Actual % Expended @ 7mo of Year</v>
      </c>
      <c r="G1488" s="183" t="str">
        <f>G1</f>
        <v>Fiscal Yr                      2026-27</v>
      </c>
    </row>
    <row r="1489" spans="1:7">
      <c r="A1489" s="23">
        <v>5660.07</v>
      </c>
      <c r="B1489" s="1" t="s">
        <v>88</v>
      </c>
      <c r="C1489" s="76">
        <f>C1495</f>
        <v>49000</v>
      </c>
      <c r="D1489" s="76">
        <f>D1495</f>
        <v>50700</v>
      </c>
      <c r="F1489" s="146" t="e">
        <f>E1489/#REF!</f>
        <v>#REF!</v>
      </c>
      <c r="G1489" s="76">
        <f>G1495</f>
        <v>50700</v>
      </c>
    </row>
    <row r="1490" spans="1:7">
      <c r="C1490" s="76"/>
      <c r="D1490" s="76"/>
    </row>
    <row r="1491" spans="1:7">
      <c r="B1491" s="159" t="s">
        <v>634</v>
      </c>
      <c r="C1491" s="76">
        <v>29000</v>
      </c>
      <c r="D1491" s="76">
        <v>30700</v>
      </c>
      <c r="G1491" s="76">
        <v>30700</v>
      </c>
    </row>
    <row r="1492" spans="1:7">
      <c r="B1492" s="203" t="s">
        <v>863</v>
      </c>
      <c r="C1492" s="76">
        <v>20000</v>
      </c>
      <c r="D1492" s="76">
        <v>20000</v>
      </c>
      <c r="G1492" s="76">
        <v>20000</v>
      </c>
    </row>
    <row r="1493" spans="1:7">
      <c r="B1493" s="159"/>
      <c r="C1493" s="76"/>
      <c r="D1493" s="76"/>
    </row>
    <row r="1494" spans="1:7">
      <c r="C1494" s="83"/>
      <c r="D1494" s="76"/>
    </row>
    <row r="1495" spans="1:7">
      <c r="A1495" s="23"/>
      <c r="C1495" s="83">
        <f>SUM(C1491:C1494)</f>
        <v>49000</v>
      </c>
      <c r="D1495" s="76">
        <f>SUM(D1491:D1494)</f>
        <v>50700</v>
      </c>
      <c r="E1495" s="60" t="s">
        <v>346</v>
      </c>
      <c r="F1495" s="60"/>
      <c r="G1495" s="76">
        <f>SUM(G1491:G1494)</f>
        <v>50700</v>
      </c>
    </row>
    <row r="1496" spans="1:7">
      <c r="A1496" s="23"/>
      <c r="C1496" s="86"/>
      <c r="D1496" s="84"/>
      <c r="E1496" s="60"/>
      <c r="F1496" s="60"/>
      <c r="G1496" s="84"/>
    </row>
    <row r="1497" spans="1:7" ht="38.25">
      <c r="A1497" s="23" t="s">
        <v>109</v>
      </c>
      <c r="B1497" s="11" t="s">
        <v>0</v>
      </c>
      <c r="C1497" s="85" t="str">
        <f>C1</f>
        <v>Fiscal Yr                      2024-25</v>
      </c>
      <c r="D1497" s="173" t="str">
        <f>D1</f>
        <v>Fiscal Yr                      2025-26</v>
      </c>
      <c r="E1497" s="87" t="str">
        <f t="shared" ref="E1497:F1497" si="128">E1</f>
        <v>Current FY               Actual @ Jan'26</v>
      </c>
      <c r="F1497" s="87" t="str">
        <f t="shared" si="128"/>
        <v>Current FY               Actual % Expended @ 7mo of Year</v>
      </c>
      <c r="G1497" s="183" t="str">
        <f>G1</f>
        <v>Fiscal Yr                      2026-27</v>
      </c>
    </row>
    <row r="1498" spans="1:7">
      <c r="A1498" s="23">
        <v>6035.07</v>
      </c>
      <c r="B1498" s="1" t="s">
        <v>92</v>
      </c>
      <c r="C1498" s="76">
        <f>C1505</f>
        <v>14200</v>
      </c>
      <c r="D1498" s="76">
        <f>D1505</f>
        <v>14700</v>
      </c>
      <c r="F1498" s="146" t="e">
        <f>E1498/#REF!</f>
        <v>#REF!</v>
      </c>
      <c r="G1498" s="76">
        <f>G1505</f>
        <v>14700</v>
      </c>
    </row>
    <row r="1499" spans="1:7">
      <c r="A1499" s="23"/>
      <c r="C1499" s="76"/>
      <c r="D1499" s="76"/>
    </row>
    <row r="1500" spans="1:7">
      <c r="B1500" s="1" t="s">
        <v>971</v>
      </c>
      <c r="C1500" s="76">
        <v>5600</v>
      </c>
      <c r="D1500" s="76">
        <v>5800</v>
      </c>
      <c r="G1500" s="76">
        <v>5800</v>
      </c>
    </row>
    <row r="1501" spans="1:7">
      <c r="B1501" s="1" t="s">
        <v>972</v>
      </c>
      <c r="C1501" s="76">
        <v>2200</v>
      </c>
      <c r="D1501" s="76">
        <v>2400</v>
      </c>
      <c r="G1501" s="76">
        <v>2400</v>
      </c>
    </row>
    <row r="1502" spans="1:7">
      <c r="B1502" s="1" t="s">
        <v>973</v>
      </c>
      <c r="C1502" s="76">
        <v>4900</v>
      </c>
      <c r="D1502" s="76">
        <v>5000</v>
      </c>
      <c r="G1502" s="76">
        <v>5000</v>
      </c>
    </row>
    <row r="1503" spans="1:7">
      <c r="B1503" s="1" t="s">
        <v>129</v>
      </c>
      <c r="C1503" s="76">
        <v>1500</v>
      </c>
      <c r="D1503" s="76">
        <v>1500</v>
      </c>
      <c r="G1503" s="76">
        <v>1500</v>
      </c>
    </row>
    <row r="1504" spans="1:7">
      <c r="C1504" s="76"/>
      <c r="D1504" s="76"/>
    </row>
    <row r="1505" spans="1:7">
      <c r="C1505" s="76">
        <f>SUM(C1500:C1504)</f>
        <v>14200</v>
      </c>
      <c r="D1505" s="76">
        <f>SUM(D1500:D1504)</f>
        <v>14700</v>
      </c>
      <c r="E1505" s="60" t="s">
        <v>346</v>
      </c>
      <c r="F1505" s="60"/>
      <c r="G1505" s="76">
        <f>SUM(G1500:G1504)</f>
        <v>14700</v>
      </c>
    </row>
    <row r="1506" spans="1:7" ht="12" customHeight="1">
      <c r="C1506" s="86"/>
      <c r="D1506" s="76"/>
      <c r="E1506" s="64"/>
      <c r="F1506" s="64"/>
    </row>
    <row r="1507" spans="1:7" ht="38.25">
      <c r="A1507" s="23" t="s">
        <v>109</v>
      </c>
      <c r="B1507" s="11" t="s">
        <v>0</v>
      </c>
      <c r="C1507" s="85" t="str">
        <f>C1</f>
        <v>Fiscal Yr                      2024-25</v>
      </c>
      <c r="D1507" s="173" t="str">
        <f>D1</f>
        <v>Fiscal Yr                      2025-26</v>
      </c>
      <c r="E1507" s="87" t="str">
        <f t="shared" ref="E1507:F1507" si="129">E1</f>
        <v>Current FY               Actual @ Jan'26</v>
      </c>
      <c r="F1507" s="87" t="str">
        <f t="shared" si="129"/>
        <v>Current FY               Actual % Expended @ 7mo of Year</v>
      </c>
      <c r="G1507" s="183" t="str">
        <f>G1</f>
        <v>Fiscal Yr                      2026-27</v>
      </c>
    </row>
    <row r="1508" spans="1:7">
      <c r="A1508" s="23">
        <v>6050.07</v>
      </c>
      <c r="B1508" s="1" t="s">
        <v>483</v>
      </c>
      <c r="C1508" s="76">
        <f>C1515</f>
        <v>5000</v>
      </c>
      <c r="D1508" s="76">
        <f>D1515</f>
        <v>5000</v>
      </c>
      <c r="F1508" s="146" t="e">
        <f>E1508/#REF!</f>
        <v>#REF!</v>
      </c>
      <c r="G1508" s="76">
        <f>G1515</f>
        <v>7900</v>
      </c>
    </row>
    <row r="1509" spans="1:7">
      <c r="A1509" s="23"/>
      <c r="C1509" s="76"/>
      <c r="D1509" s="76"/>
    </row>
    <row r="1510" spans="1:7">
      <c r="B1510" s="1" t="s">
        <v>775</v>
      </c>
      <c r="C1510" s="76">
        <v>2000</v>
      </c>
      <c r="D1510" s="76">
        <v>2000</v>
      </c>
      <c r="E1510" s="60"/>
      <c r="F1510" s="60"/>
      <c r="G1510" s="76">
        <v>2000</v>
      </c>
    </row>
    <row r="1511" spans="1:7">
      <c r="B1511" s="38" t="s">
        <v>776</v>
      </c>
      <c r="C1511" s="77">
        <v>1650</v>
      </c>
      <c r="D1511" s="76">
        <v>1650</v>
      </c>
      <c r="E1511" s="60"/>
      <c r="F1511" s="60"/>
      <c r="G1511" s="76">
        <v>4500</v>
      </c>
    </row>
    <row r="1512" spans="1:7">
      <c r="B1512" s="1" t="s">
        <v>515</v>
      </c>
      <c r="C1512" s="76">
        <v>450</v>
      </c>
      <c r="D1512" s="76">
        <v>450</v>
      </c>
      <c r="G1512" s="76">
        <v>500</v>
      </c>
    </row>
    <row r="1513" spans="1:7">
      <c r="B1513" s="1" t="s">
        <v>717</v>
      </c>
      <c r="C1513" s="76">
        <v>900</v>
      </c>
      <c r="D1513" s="76">
        <v>900</v>
      </c>
      <c r="G1513" s="76">
        <v>900</v>
      </c>
    </row>
    <row r="1514" spans="1:7">
      <c r="C1514" s="76"/>
      <c r="D1514" s="76"/>
    </row>
    <row r="1515" spans="1:7">
      <c r="C1515" s="76">
        <f>SUM(C1510:C1514)</f>
        <v>5000</v>
      </c>
      <c r="D1515" s="76">
        <f>SUM(D1510:D1514)</f>
        <v>5000</v>
      </c>
      <c r="E1515" s="60" t="s">
        <v>346</v>
      </c>
      <c r="F1515" s="60"/>
      <c r="G1515" s="76">
        <f>SUM(G1510:G1514)</f>
        <v>7900</v>
      </c>
    </row>
    <row r="1516" spans="1:7">
      <c r="C1516" s="86"/>
      <c r="D1516" s="76" t="s">
        <v>350</v>
      </c>
      <c r="G1516" s="76" t="s">
        <v>350</v>
      </c>
    </row>
    <row r="1517" spans="1:7">
      <c r="C1517" s="86"/>
      <c r="D1517" s="76"/>
    </row>
    <row r="1518" spans="1:7">
      <c r="A1518" s="23"/>
      <c r="C1518" s="86"/>
      <c r="D1518" s="78"/>
      <c r="E1518" s="64"/>
      <c r="F1518" s="64"/>
      <c r="G1518" s="78"/>
    </row>
    <row r="1519" spans="1:7" ht="38.25">
      <c r="A1519" s="23" t="s">
        <v>109</v>
      </c>
      <c r="B1519" s="11" t="s">
        <v>0</v>
      </c>
      <c r="C1519" s="85" t="str">
        <f>C1</f>
        <v>Fiscal Yr                      2024-25</v>
      </c>
      <c r="D1519" s="173" t="str">
        <f>D1</f>
        <v>Fiscal Yr                      2025-26</v>
      </c>
      <c r="E1519" s="87" t="str">
        <f t="shared" ref="E1519:F1519" si="130">E1</f>
        <v>Current FY               Actual @ Jan'26</v>
      </c>
      <c r="F1519" s="87" t="str">
        <f t="shared" si="130"/>
        <v>Current FY               Actual % Expended @ 7mo of Year</v>
      </c>
      <c r="G1519" s="183" t="str">
        <f>G1</f>
        <v>Fiscal Yr                      2026-27</v>
      </c>
    </row>
    <row r="1520" spans="1:7">
      <c r="A1520" s="23">
        <v>6080.07</v>
      </c>
      <c r="B1520" s="1" t="s">
        <v>97</v>
      </c>
      <c r="C1520" s="76">
        <f>C1526</f>
        <v>3625</v>
      </c>
      <c r="D1520" s="76">
        <f>D1526</f>
        <v>4185</v>
      </c>
      <c r="F1520" s="146" t="e">
        <f>E1520/#REF!</f>
        <v>#REF!</v>
      </c>
      <c r="G1520" s="76">
        <f>G1526</f>
        <v>3500</v>
      </c>
    </row>
    <row r="1521" spans="1:7">
      <c r="C1521" s="76"/>
      <c r="D1521" s="76"/>
    </row>
    <row r="1522" spans="1:7">
      <c r="B1522" s="1" t="s">
        <v>1047</v>
      </c>
      <c r="C1522" s="76">
        <v>1350</v>
      </c>
      <c r="D1522" s="76">
        <v>1675</v>
      </c>
      <c r="G1522" s="76">
        <v>1260</v>
      </c>
    </row>
    <row r="1523" spans="1:7">
      <c r="B1523" s="1" t="s">
        <v>397</v>
      </c>
      <c r="C1523" s="76">
        <v>550</v>
      </c>
      <c r="D1523" s="76">
        <v>740</v>
      </c>
      <c r="G1523" s="76">
        <v>800</v>
      </c>
    </row>
    <row r="1524" spans="1:7">
      <c r="B1524" s="1" t="s">
        <v>1048</v>
      </c>
      <c r="C1524" s="76">
        <v>725</v>
      </c>
      <c r="D1524" s="76">
        <v>770</v>
      </c>
      <c r="E1524" s="64"/>
      <c r="F1524" s="64"/>
      <c r="G1524" s="76">
        <v>390</v>
      </c>
    </row>
    <row r="1525" spans="1:7">
      <c r="B1525" s="1" t="s">
        <v>821</v>
      </c>
      <c r="C1525" s="76">
        <v>1000</v>
      </c>
      <c r="D1525" s="76">
        <v>1000</v>
      </c>
      <c r="E1525" s="74"/>
      <c r="F1525" s="74"/>
      <c r="G1525" s="76">
        <v>1050</v>
      </c>
    </row>
    <row r="1526" spans="1:7">
      <c r="C1526" s="76">
        <f>SUM(C1521:C1525)</f>
        <v>3625</v>
      </c>
      <c r="D1526" s="76">
        <f>SUM(D1522:D1525)</f>
        <v>4185</v>
      </c>
      <c r="E1526" s="60" t="s">
        <v>346</v>
      </c>
      <c r="F1526" s="60"/>
      <c r="G1526" s="76">
        <f>SUM(G1522:G1525)</f>
        <v>3500</v>
      </c>
    </row>
    <row r="1527" spans="1:7">
      <c r="C1527" s="86"/>
      <c r="D1527" s="76"/>
      <c r="E1527" s="60"/>
      <c r="F1527" s="60"/>
    </row>
    <row r="1528" spans="1:7">
      <c r="C1528" s="86"/>
      <c r="D1528" s="78"/>
      <c r="E1528" s="60"/>
      <c r="F1528" s="60"/>
      <c r="G1528" s="78"/>
    </row>
    <row r="1529" spans="1:7" ht="38.25">
      <c r="A1529" s="23" t="s">
        <v>109</v>
      </c>
      <c r="B1529" s="11" t="s">
        <v>0</v>
      </c>
      <c r="C1529" s="85" t="str">
        <f>C1</f>
        <v>Fiscal Yr                      2024-25</v>
      </c>
      <c r="D1529" s="173" t="str">
        <f>D1</f>
        <v>Fiscal Yr                      2025-26</v>
      </c>
      <c r="E1529" s="87" t="str">
        <f t="shared" ref="E1529:F1529" si="131">E1</f>
        <v>Current FY               Actual @ Jan'26</v>
      </c>
      <c r="F1529" s="87" t="str">
        <f t="shared" si="131"/>
        <v>Current FY               Actual % Expended @ 7mo of Year</v>
      </c>
      <c r="G1529" s="183" t="str">
        <f>G1</f>
        <v>Fiscal Yr                      2026-27</v>
      </c>
    </row>
    <row r="1530" spans="1:7">
      <c r="A1530" s="23">
        <v>6090.07</v>
      </c>
      <c r="B1530" s="1" t="s">
        <v>100</v>
      </c>
      <c r="C1530" s="76">
        <f>C1532</f>
        <v>0</v>
      </c>
      <c r="D1530" s="76">
        <v>1000</v>
      </c>
      <c r="F1530" s="146" t="e">
        <f>E1530/#REF!</f>
        <v>#REF!</v>
      </c>
      <c r="G1530" s="76">
        <v>1000</v>
      </c>
    </row>
    <row r="1531" spans="1:7">
      <c r="A1531" s="23"/>
      <c r="C1531" s="78"/>
      <c r="D1531" s="78"/>
    </row>
    <row r="1532" spans="1:7">
      <c r="A1532" s="23"/>
      <c r="C1532" s="78">
        <v>0</v>
      </c>
      <c r="D1532" s="78">
        <v>1000</v>
      </c>
      <c r="E1532" s="60" t="s">
        <v>346</v>
      </c>
      <c r="F1532" s="60"/>
      <c r="G1532" s="76">
        <v>1000</v>
      </c>
    </row>
    <row r="1533" spans="1:7">
      <c r="A1533" s="23"/>
      <c r="C1533" s="86"/>
      <c r="D1533" s="76"/>
    </row>
    <row r="1534" spans="1:7">
      <c r="A1534" s="23"/>
      <c r="C1534" s="86"/>
      <c r="D1534" s="78"/>
      <c r="G1534" s="78"/>
    </row>
    <row r="1535" spans="1:7" ht="38.25">
      <c r="A1535" s="23" t="s">
        <v>109</v>
      </c>
      <c r="B1535" s="11" t="s">
        <v>0</v>
      </c>
      <c r="C1535" s="85" t="str">
        <f>C1</f>
        <v>Fiscal Yr                      2024-25</v>
      </c>
      <c r="D1535" s="173" t="str">
        <f>D1</f>
        <v>Fiscal Yr                      2025-26</v>
      </c>
      <c r="E1535" s="87" t="str">
        <f t="shared" ref="E1535:F1535" si="132">E1</f>
        <v>Current FY               Actual @ Jan'26</v>
      </c>
      <c r="F1535" s="87" t="str">
        <f t="shared" si="132"/>
        <v>Current FY               Actual % Expended @ 7mo of Year</v>
      </c>
      <c r="G1535" s="183" t="str">
        <f>G1</f>
        <v>Fiscal Yr                      2026-27</v>
      </c>
    </row>
    <row r="1536" spans="1:7">
      <c r="A1536" s="23">
        <v>6100.07</v>
      </c>
      <c r="B1536" s="1" t="s">
        <v>103</v>
      </c>
      <c r="C1536" s="76">
        <f>C1542</f>
        <v>2650</v>
      </c>
      <c r="D1536" s="76">
        <f>D1542</f>
        <v>3350</v>
      </c>
      <c r="F1536" s="146" t="e">
        <f>E1536/#REF!</f>
        <v>#REF!</v>
      </c>
      <c r="G1536" s="76">
        <f>G1542</f>
        <v>3200</v>
      </c>
    </row>
    <row r="1537" spans="1:9">
      <c r="C1537" s="76"/>
      <c r="D1537" s="76"/>
      <c r="E1537" s="64"/>
      <c r="F1537" s="64"/>
    </row>
    <row r="1538" spans="1:9">
      <c r="A1538" s="1"/>
      <c r="B1538" s="1" t="s">
        <v>541</v>
      </c>
      <c r="C1538" s="76">
        <v>1900</v>
      </c>
      <c r="D1538" s="76">
        <v>2600</v>
      </c>
      <c r="E1538" s="64"/>
      <c r="F1538" s="64"/>
      <c r="G1538" s="76">
        <v>2450</v>
      </c>
    </row>
    <row r="1539" spans="1:9">
      <c r="A1539" s="1"/>
      <c r="B1539" s="1" t="s">
        <v>349</v>
      </c>
      <c r="C1539" s="76">
        <v>750</v>
      </c>
      <c r="D1539" s="76">
        <v>750</v>
      </c>
      <c r="E1539" s="64"/>
      <c r="F1539" s="64"/>
      <c r="G1539" s="76">
        <v>750</v>
      </c>
    </row>
    <row r="1540" spans="1:9">
      <c r="B1540" s="1" t="s">
        <v>718</v>
      </c>
      <c r="C1540" s="76"/>
      <c r="D1540" s="76"/>
    </row>
    <row r="1541" spans="1:9">
      <c r="B1541" s="1" t="s">
        <v>822</v>
      </c>
      <c r="C1541" s="76"/>
      <c r="D1541" s="76"/>
    </row>
    <row r="1542" spans="1:9">
      <c r="C1542" s="76">
        <f>SUM(C1537:C1541)</f>
        <v>2650</v>
      </c>
      <c r="D1542" s="76">
        <f>SUM(D1538:D1541)</f>
        <v>3350</v>
      </c>
      <c r="E1542" s="60" t="s">
        <v>346</v>
      </c>
      <c r="F1542" s="60"/>
      <c r="G1542" s="76">
        <f>SUM(G1538:G1541)</f>
        <v>3200</v>
      </c>
    </row>
    <row r="1543" spans="1:9">
      <c r="A1543" s="1"/>
      <c r="C1543" s="86"/>
      <c r="D1543" s="76"/>
    </row>
    <row r="1544" spans="1:9" ht="38.25">
      <c r="A1544" s="23" t="s">
        <v>109</v>
      </c>
      <c r="B1544" s="11" t="s">
        <v>0</v>
      </c>
      <c r="C1544" s="85" t="str">
        <f>C1</f>
        <v>Fiscal Yr                      2024-25</v>
      </c>
      <c r="D1544" s="173" t="str">
        <f>D1</f>
        <v>Fiscal Yr                      2025-26</v>
      </c>
      <c r="E1544" s="87" t="str">
        <f t="shared" ref="E1544:F1544" si="133">E1</f>
        <v>Current FY               Actual @ Jan'26</v>
      </c>
      <c r="F1544" s="87" t="str">
        <f t="shared" si="133"/>
        <v>Current FY               Actual % Expended @ 7mo of Year</v>
      </c>
      <c r="G1544" s="183" t="str">
        <f>G1</f>
        <v>Fiscal Yr                      2026-27</v>
      </c>
    </row>
    <row r="1545" spans="1:9">
      <c r="A1545" s="23">
        <v>6150.07</v>
      </c>
      <c r="B1545" s="1" t="s">
        <v>442</v>
      </c>
      <c r="C1545" s="86">
        <v>0</v>
      </c>
      <c r="D1545" s="76">
        <v>0</v>
      </c>
      <c r="E1545" s="62">
        <v>0</v>
      </c>
      <c r="F1545" s="146"/>
    </row>
    <row r="1546" spans="1:9">
      <c r="A1546" s="23"/>
      <c r="C1546" s="86"/>
      <c r="D1546" s="78"/>
      <c r="E1546" s="64"/>
      <c r="F1546" s="64"/>
      <c r="G1546" s="78"/>
    </row>
    <row r="1547" spans="1:9">
      <c r="A1547" s="23"/>
      <c r="C1547" s="86">
        <v>0</v>
      </c>
      <c r="D1547" s="76">
        <v>0</v>
      </c>
      <c r="E1547" s="60" t="s">
        <v>346</v>
      </c>
      <c r="F1547" s="60"/>
    </row>
    <row r="1548" spans="1:9">
      <c r="A1548" s="23"/>
      <c r="C1548" s="86"/>
      <c r="D1548" s="78"/>
      <c r="E1548" s="64"/>
      <c r="F1548" s="64"/>
      <c r="G1548" s="78"/>
    </row>
    <row r="1549" spans="1:9">
      <c r="C1549" s="86"/>
      <c r="D1549" s="78"/>
      <c r="G1549" s="78"/>
    </row>
    <row r="1550" spans="1:9" ht="38.25">
      <c r="A1550" s="23" t="s">
        <v>109</v>
      </c>
      <c r="B1550" s="11" t="s">
        <v>0</v>
      </c>
      <c r="C1550" s="85" t="str">
        <f>C1</f>
        <v>Fiscal Yr                      2024-25</v>
      </c>
      <c r="D1550" s="173" t="str">
        <f>D1</f>
        <v>Fiscal Yr                      2025-26</v>
      </c>
      <c r="E1550" s="87" t="str">
        <f t="shared" ref="E1550:F1550" si="134">E1</f>
        <v>Current FY               Actual @ Jan'26</v>
      </c>
      <c r="F1550" s="87" t="str">
        <f t="shared" si="134"/>
        <v>Current FY               Actual % Expended @ 7mo of Year</v>
      </c>
      <c r="G1550" s="183" t="str">
        <f>G1</f>
        <v>Fiscal Yr                      2026-27</v>
      </c>
    </row>
    <row r="1551" spans="1:9">
      <c r="A1551" s="23">
        <v>6110.07</v>
      </c>
      <c r="B1551" s="1" t="s">
        <v>105</v>
      </c>
      <c r="C1551" s="76">
        <f>C1555</f>
        <v>20300</v>
      </c>
      <c r="D1551" s="76">
        <v>20300</v>
      </c>
      <c r="F1551" s="146" t="e">
        <f>E1551/#REF!</f>
        <v>#REF!</v>
      </c>
      <c r="G1551" s="76">
        <f>G1555</f>
        <v>19700</v>
      </c>
      <c r="I1551" s="1" t="s">
        <v>1116</v>
      </c>
    </row>
    <row r="1552" spans="1:9">
      <c r="A1552" s="1"/>
      <c r="C1552" s="78"/>
      <c r="D1552" s="76"/>
      <c r="E1552" s="64"/>
      <c r="F1552" s="64"/>
    </row>
    <row r="1553" spans="1:7">
      <c r="B1553" s="1" t="s">
        <v>437</v>
      </c>
      <c r="C1553" s="76">
        <v>20300</v>
      </c>
      <c r="D1553" s="76">
        <v>20300</v>
      </c>
      <c r="G1553" s="76">
        <v>19700</v>
      </c>
    </row>
    <row r="1554" spans="1:7">
      <c r="B1554" s="1" t="s">
        <v>438</v>
      </c>
      <c r="C1554" s="78"/>
      <c r="D1554" s="76"/>
      <c r="E1554" s="64"/>
      <c r="F1554" s="64"/>
    </row>
    <row r="1555" spans="1:7" ht="12" customHeight="1">
      <c r="C1555" s="76">
        <f>SUM(C1552:C1554)</f>
        <v>20300</v>
      </c>
      <c r="D1555" s="76">
        <v>20300</v>
      </c>
      <c r="E1555" s="60" t="s">
        <v>346</v>
      </c>
      <c r="F1555" s="60"/>
      <c r="G1555" s="76">
        <f>SUM(G1553:G1554)</f>
        <v>19700</v>
      </c>
    </row>
    <row r="1556" spans="1:7" ht="12" customHeight="1">
      <c r="C1556" s="86"/>
      <c r="D1556" s="76"/>
      <c r="E1556" s="60"/>
      <c r="F1556" s="60"/>
    </row>
    <row r="1557" spans="1:7">
      <c r="A1557" s="23" t="s">
        <v>109</v>
      </c>
      <c r="C1557" s="86"/>
      <c r="D1557" s="76"/>
    </row>
    <row r="1558" spans="1:7" ht="38.25">
      <c r="A1558" s="23">
        <v>5950.17</v>
      </c>
      <c r="B1558" s="11" t="s">
        <v>0</v>
      </c>
      <c r="C1558" s="85" t="str">
        <f>C1</f>
        <v>Fiscal Yr                      2024-25</v>
      </c>
      <c r="D1558" s="173" t="str">
        <f>D1</f>
        <v>Fiscal Yr                      2025-26</v>
      </c>
      <c r="E1558" s="87" t="str">
        <f t="shared" ref="E1558:F1558" si="135">E1</f>
        <v>Current FY               Actual @ Jan'26</v>
      </c>
      <c r="F1558" s="87" t="str">
        <f t="shared" si="135"/>
        <v>Current FY               Actual % Expended @ 7mo of Year</v>
      </c>
      <c r="G1558" s="183" t="str">
        <f>G1</f>
        <v>Fiscal Yr                      2026-27</v>
      </c>
    </row>
    <row r="1559" spans="1:7">
      <c r="B1559" s="1" t="s">
        <v>524</v>
      </c>
      <c r="C1559" s="86"/>
      <c r="D1559" s="76"/>
      <c r="F1559" s="146"/>
    </row>
    <row r="1560" spans="1:7" ht="15.75">
      <c r="B1560" s="24"/>
      <c r="C1560" s="86"/>
      <c r="D1560" s="76"/>
    </row>
    <row r="1561" spans="1:7" ht="15.75">
      <c r="B1561" s="24"/>
      <c r="C1561" s="53"/>
    </row>
    <row r="1564" spans="1:7">
      <c r="D1564" s="55" t="s">
        <v>350</v>
      </c>
    </row>
    <row r="1574" spans="1:7">
      <c r="A1574" s="1"/>
      <c r="D1574" s="57"/>
      <c r="G1574" s="78"/>
    </row>
  </sheetData>
  <mergeCells count="2">
    <mergeCell ref="A369:B369"/>
    <mergeCell ref="B366:B367"/>
  </mergeCells>
  <phoneticPr fontId="0" type="noConversion"/>
  <printOptions horizontalCentered="1" verticalCentered="1" gridLines="1"/>
  <pageMargins left="0.5" right="0.5" top="0.81" bottom="0.5" header="0.21" footer="0.25"/>
  <pageSetup scale="71" orientation="landscape" r:id="rId1"/>
  <headerFooter differentFirst="1" alignWithMargins="0">
    <oddHeader>&amp;L               &amp;CBudget Worksheets
Fiscal Years
2026-27&amp;R&amp;D
&amp;P
&amp;T</oddHeader>
    <oddFooter>&amp;C&amp;Z&amp;F</oddFooter>
    <firstHeader>&amp;CBUDGET WORKSHEETS FISCAL YEAR 2026-2027</firstHeader>
  </headerFooter>
  <rowBreaks count="52" manualBreakCount="52">
    <brk id="24" max="7" man="1"/>
    <brk id="49" max="7" man="1"/>
    <brk id="76" max="7" man="1"/>
    <brk id="103" max="7" man="1"/>
    <brk id="123" max="16383" man="1"/>
    <brk id="156" max="7" man="1"/>
    <brk id="187" max="7" man="1"/>
    <brk id="205" max="7" man="1"/>
    <brk id="241" max="7" man="1"/>
    <brk id="352" max="6" man="1"/>
    <brk id="375" max="6" man="1"/>
    <brk id="440" max="6" man="1"/>
    <brk id="457" max="6" man="1"/>
    <brk id="472" max="7" man="1"/>
    <brk id="532" max="7" man="1"/>
    <brk id="570" max="7" man="1"/>
    <brk id="598" max="7" man="1"/>
    <brk id="634" max="7" man="1"/>
    <brk id="665" max="7" man="1"/>
    <brk id="696" max="7" man="1"/>
    <brk id="728" max="7" man="1"/>
    <brk id="757" max="7" man="1"/>
    <brk id="777" max="7" man="1"/>
    <brk id="783" max="7" man="1"/>
    <brk id="815" max="7" man="1"/>
    <brk id="841" max="16383" man="1"/>
    <brk id="870" max="7" man="1"/>
    <brk id="894" max="7" man="1"/>
    <brk id="929" max="7" man="1"/>
    <brk id="966" max="7" man="1"/>
    <brk id="994" max="7" man="1"/>
    <brk id="1024" max="7" man="1"/>
    <brk id="1055" max="7" man="1"/>
    <brk id="1086" max="7" man="1"/>
    <brk id="1115" max="7" man="1"/>
    <brk id="1132" max="7" man="1"/>
    <brk id="1136" max="16383" man="1"/>
    <brk id="1164" max="7" man="1"/>
    <brk id="1194" max="16383" man="1"/>
    <brk id="1226" max="7" man="1"/>
    <brk id="1246" max="7" man="1"/>
    <brk id="1272" max="7" man="1"/>
    <brk id="1295" max="7" man="1"/>
    <brk id="1324" max="7" man="1"/>
    <brk id="1356" max="7" man="1"/>
    <brk id="1376" max="7" man="1"/>
    <brk id="1407" max="7" man="1"/>
    <brk id="1441" max="7" man="1"/>
    <brk id="1476" max="7" man="1"/>
    <brk id="1506" max="7" man="1"/>
    <brk id="1534" max="7" man="1"/>
    <brk id="1556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01"/>
  <sheetViews>
    <sheetView topLeftCell="A204" zoomScaleNormal="100" zoomScaleSheetLayoutView="100" workbookViewId="0">
      <selection activeCell="B8" sqref="B8"/>
    </sheetView>
  </sheetViews>
  <sheetFormatPr defaultColWidth="9" defaultRowHeight="12.75"/>
  <cols>
    <col min="1" max="1" width="23.25" style="1" customWidth="1"/>
    <col min="2" max="2" width="26.75" style="1" customWidth="1"/>
    <col min="3" max="3" width="16.75" style="5" customWidth="1"/>
    <col min="4" max="4" width="15.25" style="5" customWidth="1"/>
    <col min="5" max="5" width="13.625" style="5" customWidth="1"/>
    <col min="6" max="6" width="15.25" style="5" customWidth="1"/>
    <col min="7" max="7" width="14.25" style="5" customWidth="1"/>
    <col min="8" max="8" width="14.25" style="5" hidden="1" customWidth="1"/>
    <col min="9" max="9" width="14.625" style="1" hidden="1" customWidth="1"/>
    <col min="10" max="10" width="18.75" style="1" customWidth="1"/>
    <col min="11" max="11" width="36.625" style="1" customWidth="1"/>
    <col min="12" max="12" width="17.625" style="1" customWidth="1"/>
    <col min="13" max="13" width="13.25" style="1" customWidth="1"/>
    <col min="14" max="14" width="17.25" style="1" customWidth="1"/>
    <col min="15" max="15" width="12.25" style="1" customWidth="1"/>
    <col min="16" max="16" width="11" style="1" customWidth="1"/>
    <col min="17" max="16384" width="9" style="1"/>
  </cols>
  <sheetData>
    <row r="1" spans="1:10" ht="13.5" thickBot="1">
      <c r="A1" s="3" t="s">
        <v>1120</v>
      </c>
    </row>
    <row r="2" spans="1:10" ht="14.25" thickTop="1" thickBot="1">
      <c r="A2" s="7" t="s">
        <v>319</v>
      </c>
      <c r="B2" s="8" t="s">
        <v>0</v>
      </c>
      <c r="C2" s="9" t="s">
        <v>861</v>
      </c>
      <c r="D2" s="9" t="s">
        <v>988</v>
      </c>
      <c r="E2" s="9" t="s">
        <v>1001</v>
      </c>
      <c r="F2" s="103" t="s">
        <v>1000</v>
      </c>
      <c r="G2" s="10" t="s">
        <v>146</v>
      </c>
      <c r="H2" s="110" t="s">
        <v>701</v>
      </c>
      <c r="I2" s="10" t="s">
        <v>146</v>
      </c>
    </row>
    <row r="3" spans="1:10" ht="13.5" thickTop="1">
      <c r="A3" s="12" t="s">
        <v>251</v>
      </c>
      <c r="B3" s="1" t="s">
        <v>147</v>
      </c>
      <c r="C3" s="199">
        <f>Worksheets!C2</f>
        <v>7411676</v>
      </c>
      <c r="D3" s="199">
        <f>Worksheets!D2</f>
        <v>7657759</v>
      </c>
      <c r="E3" s="5">
        <f>Worksheets!E2</f>
        <v>0</v>
      </c>
      <c r="F3" s="5">
        <f>Worksheets!G2</f>
        <v>10945697</v>
      </c>
      <c r="G3" s="224">
        <f>(F3-D3)/D3</f>
        <v>0.4294</v>
      </c>
      <c r="H3" s="51" t="e">
        <f>Worksheets!#REF!</f>
        <v>#REF!</v>
      </c>
      <c r="I3" s="139" t="e">
        <f t="shared" ref="I3:I8" si="0">(H3-D3)/D3</f>
        <v>#REF!</v>
      </c>
      <c r="J3" s="1">
        <f>F3/12777/12</f>
        <v>71.389325872009593</v>
      </c>
    </row>
    <row r="4" spans="1:10">
      <c r="A4" s="12" t="s">
        <v>252</v>
      </c>
      <c r="B4" s="1" t="s">
        <v>341</v>
      </c>
      <c r="C4" s="199">
        <f>Worksheets!C7</f>
        <v>1499504</v>
      </c>
      <c r="D4" s="199">
        <f>Worksheets!D7</f>
        <v>1533207</v>
      </c>
      <c r="E4" s="5">
        <f>Worksheets!E7</f>
        <v>0</v>
      </c>
      <c r="F4" s="5">
        <f>Worksheets!G7</f>
        <v>1495012</v>
      </c>
      <c r="G4" s="224">
        <f>(F4-D4)/D4</f>
        <v>-2.4899999999999999E-2</v>
      </c>
      <c r="H4" s="51" t="e">
        <f>Worksheets!#REF!</f>
        <v>#REF!</v>
      </c>
      <c r="I4" s="139" t="e">
        <f t="shared" si="0"/>
        <v>#REF!</v>
      </c>
    </row>
    <row r="5" spans="1:10">
      <c r="A5" s="12" t="s">
        <v>253</v>
      </c>
      <c r="B5" s="1" t="s">
        <v>148</v>
      </c>
      <c r="C5" s="199">
        <f>Worksheets!C12</f>
        <v>44402</v>
      </c>
      <c r="D5" s="199">
        <f>Worksheets!D12</f>
        <v>46181</v>
      </c>
      <c r="E5" s="5">
        <f>Worksheets!E12</f>
        <v>0</v>
      </c>
      <c r="F5" s="5">
        <f>Worksheets!G12</f>
        <v>68354</v>
      </c>
      <c r="G5" s="224">
        <f>(F5-D5)/D5</f>
        <v>0.48010000000000003</v>
      </c>
      <c r="H5" s="51" t="e">
        <f>Worksheets!#REF!</f>
        <v>#REF!</v>
      </c>
      <c r="I5" s="139" t="e">
        <f t="shared" si="0"/>
        <v>#REF!</v>
      </c>
    </row>
    <row r="6" spans="1:10">
      <c r="A6" s="12" t="s">
        <v>254</v>
      </c>
      <c r="B6" s="1" t="s">
        <v>989</v>
      </c>
      <c r="C6" s="199">
        <f>Worksheets!C16</f>
        <v>333018</v>
      </c>
      <c r="D6" s="199">
        <f>Worksheets!D16</f>
        <v>346356</v>
      </c>
      <c r="E6" s="5">
        <f>Worksheets!16:16</f>
        <v>0</v>
      </c>
      <c r="F6" s="5">
        <f>Worksheets!G16</f>
        <v>0</v>
      </c>
      <c r="G6" s="224">
        <f>(F6-D6)/D6</f>
        <v>-1</v>
      </c>
      <c r="H6" s="51" t="e">
        <f>Worksheets!#REF!</f>
        <v>#REF!</v>
      </c>
      <c r="I6" s="139" t="e">
        <f t="shared" si="0"/>
        <v>#REF!</v>
      </c>
    </row>
    <row r="7" spans="1:10" ht="13.5" customHeight="1">
      <c r="A7" s="12" t="s">
        <v>255</v>
      </c>
      <c r="B7" s="1" t="s">
        <v>343</v>
      </c>
      <c r="C7" s="199">
        <f>Worksheets!C21</f>
        <v>0</v>
      </c>
      <c r="D7" s="199">
        <f>Worksheets!D21</f>
        <v>0</v>
      </c>
      <c r="E7" s="5">
        <f>Worksheets!E21</f>
        <v>0</v>
      </c>
      <c r="F7" s="5">
        <f>Worksheets!G21</f>
        <v>0</v>
      </c>
      <c r="G7" s="224">
        <v>0</v>
      </c>
      <c r="H7" s="51" t="e">
        <f>Worksheets!#REF!</f>
        <v>#REF!</v>
      </c>
      <c r="I7" s="139" t="e">
        <f t="shared" si="0"/>
        <v>#REF!</v>
      </c>
    </row>
    <row r="8" spans="1:10" ht="13.5" customHeight="1">
      <c r="A8" s="12" t="s">
        <v>256</v>
      </c>
      <c r="B8" s="1" t="s">
        <v>342</v>
      </c>
      <c r="C8" s="199">
        <f>Worksheets!C26</f>
        <v>0</v>
      </c>
      <c r="D8" s="199">
        <f>Worksheets!D26</f>
        <v>0</v>
      </c>
      <c r="E8" s="5">
        <f>Worksheets!26:26</f>
        <v>0</v>
      </c>
      <c r="F8" s="5">
        <f>Worksheets!G26</f>
        <v>0</v>
      </c>
      <c r="G8" s="224">
        <v>0</v>
      </c>
      <c r="H8" s="51" t="e">
        <f>Worksheets!#REF!</f>
        <v>#REF!</v>
      </c>
      <c r="I8" s="139" t="e">
        <f t="shared" si="0"/>
        <v>#REF!</v>
      </c>
    </row>
    <row r="9" spans="1:10" ht="10.5" customHeight="1">
      <c r="A9" s="19"/>
      <c r="B9" s="1" t="s">
        <v>149</v>
      </c>
      <c r="C9" s="4" t="s">
        <v>345</v>
      </c>
      <c r="D9" s="200" t="str">
        <f t="shared" ref="D9:I9" si="1">"-------------"</f>
        <v>-------------</v>
      </c>
      <c r="E9" s="4" t="str">
        <f t="shared" si="1"/>
        <v>-------------</v>
      </c>
      <c r="F9" s="105" t="str">
        <f t="shared" si="1"/>
        <v>-------------</v>
      </c>
      <c r="G9" s="225" t="str">
        <f t="shared" si="1"/>
        <v>-------------</v>
      </c>
      <c r="H9" s="50" t="str">
        <f t="shared" si="1"/>
        <v>-------------</v>
      </c>
      <c r="I9" s="28" t="str">
        <f t="shared" si="1"/>
        <v>-------------</v>
      </c>
    </row>
    <row r="10" spans="1:10" ht="13.5" customHeight="1">
      <c r="A10" s="20"/>
      <c r="B10" s="16" t="s">
        <v>143</v>
      </c>
      <c r="C10" s="17">
        <f>SUM(C3:C9)</f>
        <v>9288600</v>
      </c>
      <c r="D10" s="201">
        <f>SUM(D3:D9)</f>
        <v>9583503</v>
      </c>
      <c r="E10" s="17">
        <f>SUM(E3:E9)</f>
        <v>0</v>
      </c>
      <c r="F10" s="106">
        <f>SUM(F3:F9)</f>
        <v>12509063</v>
      </c>
      <c r="G10" s="226">
        <f>(F10-D10)/D10</f>
        <v>0.30530000000000002</v>
      </c>
      <c r="H10" s="111" t="e">
        <f>SUM(H3:H9)</f>
        <v>#REF!</v>
      </c>
      <c r="I10" s="140" t="e">
        <f>(H10-F10)/F10</f>
        <v>#REF!</v>
      </c>
    </row>
    <row r="11" spans="1:10" ht="13.5" thickBot="1">
      <c r="A11" s="3" t="s">
        <v>144</v>
      </c>
      <c r="B11"/>
      <c r="F11" s="104"/>
      <c r="G11" s="227"/>
      <c r="H11" s="51"/>
    </row>
    <row r="12" spans="1:10" ht="14.25" thickTop="1" thickBot="1">
      <c r="A12" s="7" t="s">
        <v>319</v>
      </c>
      <c r="B12" s="8" t="s">
        <v>0</v>
      </c>
      <c r="C12" s="9" t="str">
        <f>C2</f>
        <v>FY 24-25</v>
      </c>
      <c r="D12" s="9" t="str">
        <f>D2</f>
        <v>FY 25-26</v>
      </c>
      <c r="E12" s="9" t="str">
        <f>E2</f>
        <v>YTD @ 01/26</v>
      </c>
      <c r="F12" s="103" t="str">
        <f>F2</f>
        <v>FY 26-27</v>
      </c>
      <c r="G12" s="228" t="s">
        <v>146</v>
      </c>
      <c r="H12" s="110" t="str">
        <f>H2</f>
        <v>FY 20-21</v>
      </c>
      <c r="I12" s="10" t="s">
        <v>146</v>
      </c>
    </row>
    <row r="13" spans="1:10" ht="13.5" thickTop="1">
      <c r="A13" s="12" t="s">
        <v>260</v>
      </c>
      <c r="B13" s="1" t="s">
        <v>152</v>
      </c>
      <c r="C13" s="199">
        <f>Worksheets!C62</f>
        <v>100</v>
      </c>
      <c r="D13" s="199">
        <f>Worksheets!D62</f>
        <v>12075</v>
      </c>
      <c r="E13" s="5">
        <f>Worksheets!E62</f>
        <v>0</v>
      </c>
      <c r="F13" s="5">
        <f>Worksheets!G62</f>
        <v>10000</v>
      </c>
      <c r="G13" s="224">
        <f>(F13-D13)/D13</f>
        <v>-0.17180000000000001</v>
      </c>
      <c r="H13" s="51" t="e">
        <f>Worksheets!#REF!</f>
        <v>#REF!</v>
      </c>
      <c r="I13" s="13" t="e">
        <f>(H13-D13)/D13</f>
        <v>#REF!</v>
      </c>
    </row>
    <row r="14" spans="1:10">
      <c r="A14" s="12" t="s">
        <v>261</v>
      </c>
      <c r="B14" s="1" t="s">
        <v>153</v>
      </c>
      <c r="C14" s="199">
        <f>Worksheets!C68</f>
        <v>20000</v>
      </c>
      <c r="D14" s="199">
        <f>Worksheets!D68</f>
        <v>42500</v>
      </c>
      <c r="E14" s="5">
        <f>Worksheets!E68</f>
        <v>0</v>
      </c>
      <c r="F14" s="5">
        <f>Worksheets!G68</f>
        <v>75000</v>
      </c>
      <c r="G14" s="224">
        <f>(F14-D14)/D14</f>
        <v>0.76470000000000005</v>
      </c>
      <c r="H14" s="51" t="e">
        <f>Worksheets!#REF!</f>
        <v>#REF!</v>
      </c>
      <c r="I14" s="13" t="e">
        <f>(H14-D14)/D14</f>
        <v>#REF!</v>
      </c>
    </row>
    <row r="15" spans="1:10">
      <c r="A15" s="12" t="s">
        <v>262</v>
      </c>
      <c r="B15" s="1" t="s">
        <v>500</v>
      </c>
      <c r="C15" s="199">
        <f>Worksheets!C73</f>
        <v>126517</v>
      </c>
      <c r="D15" s="199">
        <f>Worksheets!D73</f>
        <v>285498</v>
      </c>
      <c r="E15" s="5">
        <f>Worksheets!E73</f>
        <v>0</v>
      </c>
      <c r="F15" s="5">
        <f>Worksheets!G73</f>
        <v>50000</v>
      </c>
      <c r="G15" s="224">
        <f>(F15-D15)/D15</f>
        <v>-0.82489999999999997</v>
      </c>
      <c r="H15" s="51" t="e">
        <f>Worksheets!#REF!</f>
        <v>#REF!</v>
      </c>
      <c r="I15" s="13" t="e">
        <f>(H15-D15)/D15</f>
        <v>#REF!</v>
      </c>
    </row>
    <row r="16" spans="1:10">
      <c r="A16" s="12">
        <v>3485</v>
      </c>
      <c r="B16" s="1" t="s">
        <v>578</v>
      </c>
      <c r="C16" s="199">
        <f>Worksheets!C78</f>
        <v>5500</v>
      </c>
      <c r="D16" s="199">
        <f>Worksheets!D78</f>
        <v>5500</v>
      </c>
      <c r="E16" s="5">
        <f>Worksheets!E78</f>
        <v>0</v>
      </c>
      <c r="F16" s="5">
        <f>Worksheets!G78</f>
        <v>5500</v>
      </c>
      <c r="G16" s="224">
        <f>(F16-D16)/D16</f>
        <v>0</v>
      </c>
      <c r="H16" s="51" t="e">
        <f>Worksheets!#REF!</f>
        <v>#REF!</v>
      </c>
      <c r="I16" s="13" t="e">
        <f>(H16-D16)/D16</f>
        <v>#REF!</v>
      </c>
    </row>
    <row r="17" spans="1:10">
      <c r="A17" s="12">
        <v>3490</v>
      </c>
      <c r="B17" s="1" t="s">
        <v>544</v>
      </c>
      <c r="C17" s="199">
        <f>Worksheets!C83</f>
        <v>0</v>
      </c>
      <c r="D17" s="199">
        <f>Worksheets!D83</f>
        <v>0</v>
      </c>
      <c r="E17" s="5">
        <f>Worksheets!E83</f>
        <v>0</v>
      </c>
      <c r="F17" s="5">
        <f>Worksheets!G83</f>
        <v>0</v>
      </c>
      <c r="G17" s="224">
        <v>0</v>
      </c>
      <c r="H17" s="51" t="e">
        <f>Worksheets!#REF!</f>
        <v>#REF!</v>
      </c>
      <c r="I17" s="13" t="e">
        <f>(H17-D17)/D17</f>
        <v>#REF!</v>
      </c>
    </row>
    <row r="18" spans="1:10">
      <c r="A18" s="19"/>
      <c r="B18" s="1" t="s">
        <v>149</v>
      </c>
      <c r="C18" s="4" t="str">
        <f t="shared" ref="C18:I18" si="2">"-------------"</f>
        <v>-------------</v>
      </c>
      <c r="D18" s="200" t="str">
        <f t="shared" si="2"/>
        <v>-------------</v>
      </c>
      <c r="E18" s="4" t="str">
        <f t="shared" si="2"/>
        <v>-------------</v>
      </c>
      <c r="F18" s="105" t="str">
        <f t="shared" si="2"/>
        <v>-------------</v>
      </c>
      <c r="G18" s="229" t="str">
        <f>"-------------"</f>
        <v>-------------</v>
      </c>
      <c r="H18" s="50" t="str">
        <f t="shared" si="2"/>
        <v>-------------</v>
      </c>
      <c r="I18" s="28" t="str">
        <f t="shared" si="2"/>
        <v>-------------</v>
      </c>
    </row>
    <row r="19" spans="1:10" hidden="1">
      <c r="A19" s="20"/>
      <c r="B19" s="16" t="s">
        <v>143</v>
      </c>
      <c r="C19" s="17">
        <f>SUM(E12:E18)</f>
        <v>0</v>
      </c>
      <c r="D19" s="199"/>
      <c r="E19" s="17">
        <f>SUM(E12:E18)</f>
        <v>0</v>
      </c>
      <c r="F19" s="104"/>
      <c r="G19" s="224"/>
      <c r="H19" s="51"/>
      <c r="I19" s="13">
        <f>IF(D19=0,0,(F19/D19)-1)</f>
        <v>0</v>
      </c>
    </row>
    <row r="20" spans="1:10">
      <c r="A20" s="20"/>
      <c r="B20" s="16" t="s">
        <v>143</v>
      </c>
      <c r="C20" s="17">
        <f>SUM(C13:C17)</f>
        <v>152117</v>
      </c>
      <c r="D20" s="201">
        <f>SUM(D13:D18)</f>
        <v>345573</v>
      </c>
      <c r="E20" s="17">
        <f>SUM(E13:E17)</f>
        <v>0</v>
      </c>
      <c r="F20" s="106">
        <f>SUM(F13:F17)</f>
        <v>140500</v>
      </c>
      <c r="G20" s="226">
        <f>(F20-D20)/D20</f>
        <v>-0.59340000000000004</v>
      </c>
      <c r="H20" s="111" t="e">
        <f>SUM(H13:H17)</f>
        <v>#REF!</v>
      </c>
      <c r="I20" s="35" t="e">
        <f>(H20-F20)/F20</f>
        <v>#REF!</v>
      </c>
    </row>
    <row r="21" spans="1:10" ht="13.5" thickBot="1">
      <c r="A21" s="3" t="s">
        <v>321</v>
      </c>
      <c r="B21"/>
      <c r="C21" s="5" t="s">
        <v>350</v>
      </c>
      <c r="F21" s="104"/>
      <c r="G21" s="227"/>
      <c r="H21" s="51"/>
      <c r="I21" s="14"/>
    </row>
    <row r="22" spans="1:10" ht="14.25" thickTop="1" thickBot="1">
      <c r="A22" s="7" t="s">
        <v>319</v>
      </c>
      <c r="B22" s="8" t="s">
        <v>0</v>
      </c>
      <c r="C22" s="9" t="str">
        <f>C2</f>
        <v>FY 24-25</v>
      </c>
      <c r="D22" s="9" t="str">
        <f>D2</f>
        <v>FY 25-26</v>
      </c>
      <c r="E22" s="9" t="str">
        <f>E2</f>
        <v>YTD @ 01/26</v>
      </c>
      <c r="F22" s="103" t="str">
        <f>F2</f>
        <v>FY 26-27</v>
      </c>
      <c r="G22" s="228" t="s">
        <v>146</v>
      </c>
      <c r="H22" s="110" t="str">
        <f>H2</f>
        <v>FY 20-21</v>
      </c>
      <c r="I22" s="10" t="s">
        <v>146</v>
      </c>
    </row>
    <row r="23" spans="1:10" ht="13.5" thickTop="1">
      <c r="A23" s="12" t="s">
        <v>257</v>
      </c>
      <c r="B23" s="1" t="s">
        <v>150</v>
      </c>
      <c r="C23" s="5">
        <f>Worksheets!C31</f>
        <v>45000</v>
      </c>
      <c r="D23" s="199">
        <f>Worksheets!D31</f>
        <v>35000</v>
      </c>
      <c r="E23" s="5">
        <f>Worksheets!E31</f>
        <v>0</v>
      </c>
      <c r="F23" s="5">
        <f>Worksheets!G31</f>
        <v>35000</v>
      </c>
      <c r="G23" s="224">
        <f t="shared" ref="G23" si="3">(F23-D23)/D23</f>
        <v>0</v>
      </c>
      <c r="H23" s="51" t="e">
        <f>Worksheets!#REF!</f>
        <v>#REF!</v>
      </c>
      <c r="I23" s="13" t="e">
        <f>(H23-D23)/D23</f>
        <v>#REF!</v>
      </c>
    </row>
    <row r="24" spans="1:10">
      <c r="A24" s="12" t="s">
        <v>258</v>
      </c>
      <c r="B24" s="1" t="s">
        <v>151</v>
      </c>
      <c r="C24" s="5">
        <f>Worksheets!C36</f>
        <v>0</v>
      </c>
      <c r="D24" s="199">
        <f>Worksheets!D36</f>
        <v>600</v>
      </c>
      <c r="E24" s="5">
        <f>Worksheets!E36</f>
        <v>0</v>
      </c>
      <c r="F24" s="5">
        <f>Worksheets!G36</f>
        <v>0</v>
      </c>
      <c r="G24" s="224">
        <f>(F24-D24)/D24</f>
        <v>-1</v>
      </c>
      <c r="H24" s="51" t="e">
        <f>Worksheets!#REF!</f>
        <v>#REF!</v>
      </c>
      <c r="I24" s="13">
        <v>0</v>
      </c>
    </row>
    <row r="25" spans="1:10">
      <c r="A25" s="12" t="s">
        <v>259</v>
      </c>
      <c r="B25" s="1" t="s">
        <v>360</v>
      </c>
      <c r="C25" s="5">
        <f>Worksheets!C41</f>
        <v>51402</v>
      </c>
      <c r="D25" s="199">
        <f>Worksheets!D41</f>
        <v>32000</v>
      </c>
      <c r="E25" s="5">
        <f>Worksheets!E41</f>
        <v>0</v>
      </c>
      <c r="F25" s="5">
        <f>Worksheets!G41</f>
        <v>100000</v>
      </c>
      <c r="G25" s="224">
        <f>(F25-D25)/D25</f>
        <v>2.125</v>
      </c>
      <c r="H25" s="51" t="e">
        <f>Worksheets!#REF!</f>
        <v>#REF!</v>
      </c>
      <c r="I25" s="13" t="e">
        <f>(H25-D25)/D25</f>
        <v>#REF!</v>
      </c>
      <c r="J25"/>
    </row>
    <row r="26" spans="1:10" hidden="1">
      <c r="A26" s="12">
        <v>3150</v>
      </c>
      <c r="B26" s="1" t="s">
        <v>359</v>
      </c>
      <c r="D26" s="199"/>
      <c r="E26" s="5">
        <f>Worksheets!E51</f>
        <v>0</v>
      </c>
      <c r="G26" s="224" t="e">
        <f t="shared" ref="G26:G34" si="4">(F26-D26)/D26</f>
        <v>#DIV/0!</v>
      </c>
      <c r="H26" s="51"/>
      <c r="I26" s="13" t="e">
        <f>(H26-D26)/D26</f>
        <v>#DIV/0!</v>
      </c>
    </row>
    <row r="27" spans="1:10">
      <c r="A27" s="12">
        <v>3145</v>
      </c>
      <c r="B27" s="1" t="s">
        <v>532</v>
      </c>
      <c r="C27" s="5">
        <f>Worksheets!C46</f>
        <v>29664</v>
      </c>
      <c r="D27" s="199">
        <f>Worksheets!D46</f>
        <v>20000</v>
      </c>
      <c r="E27" s="5">
        <f>Worksheets!E46</f>
        <v>0</v>
      </c>
      <c r="F27" s="5">
        <f>Worksheets!G46</f>
        <v>60000</v>
      </c>
      <c r="G27" s="224">
        <f t="shared" si="4"/>
        <v>2</v>
      </c>
      <c r="H27" s="51" t="e">
        <f>Worksheets!#REF!</f>
        <v>#REF!</v>
      </c>
      <c r="I27" s="13" t="e">
        <f>(H27-D27)/D27</f>
        <v>#REF!</v>
      </c>
    </row>
    <row r="28" spans="1:10">
      <c r="A28" s="12">
        <v>3150</v>
      </c>
      <c r="B28" s="1" t="s">
        <v>533</v>
      </c>
      <c r="C28" s="5">
        <f>Worksheets!C51</f>
        <v>79172</v>
      </c>
      <c r="D28" s="199">
        <f>Worksheets!D51</f>
        <v>50000</v>
      </c>
      <c r="E28" s="5">
        <f>Worksheets!E51</f>
        <v>0</v>
      </c>
      <c r="F28" s="5">
        <f>Worksheets!G51</f>
        <v>150000</v>
      </c>
      <c r="G28" s="224">
        <f t="shared" si="4"/>
        <v>2</v>
      </c>
      <c r="H28" s="51" t="e">
        <f>Worksheets!#REF!</f>
        <v>#REF!</v>
      </c>
      <c r="I28" s="13" t="e">
        <f>(H28-D28)/D28</f>
        <v>#REF!</v>
      </c>
    </row>
    <row r="29" spans="1:10">
      <c r="A29" s="12">
        <v>3160</v>
      </c>
      <c r="B29" s="1" t="s">
        <v>476</v>
      </c>
      <c r="C29" s="5">
        <f>Worksheets!C57</f>
        <v>0</v>
      </c>
      <c r="D29" s="199">
        <f>Worksheets!D57</f>
        <v>0</v>
      </c>
      <c r="E29" s="5">
        <f>Worksheets!E57</f>
        <v>0</v>
      </c>
      <c r="F29" s="5">
        <f>Worksheets!G57</f>
        <v>0</v>
      </c>
      <c r="G29" s="224">
        <v>0</v>
      </c>
      <c r="H29" s="51" t="e">
        <f>Worksheets!#REF!</f>
        <v>#REF!</v>
      </c>
      <c r="I29" s="13">
        <v>0</v>
      </c>
    </row>
    <row r="30" spans="1:10">
      <c r="A30" s="12" t="s">
        <v>263</v>
      </c>
      <c r="B30" s="1" t="s">
        <v>894</v>
      </c>
      <c r="C30" s="5">
        <f>Worksheets!C88</f>
        <v>2500</v>
      </c>
      <c r="D30" s="199">
        <f>Worksheets!D88</f>
        <v>3500</v>
      </c>
      <c r="E30" s="5">
        <f>Worksheets!E88</f>
        <v>0</v>
      </c>
      <c r="F30" s="5">
        <f>Worksheets!G88</f>
        <v>3500</v>
      </c>
      <c r="G30" s="224">
        <f t="shared" si="4"/>
        <v>0</v>
      </c>
      <c r="H30" s="51" t="e">
        <f>Worksheets!#REF!</f>
        <v>#REF!</v>
      </c>
      <c r="I30" s="13" t="e">
        <f>(H30-D30)/D30</f>
        <v>#REF!</v>
      </c>
    </row>
    <row r="31" spans="1:10">
      <c r="A31" s="12">
        <v>3515</v>
      </c>
      <c r="B31" s="1" t="s">
        <v>554</v>
      </c>
      <c r="C31" s="5">
        <f>Worksheets!C92</f>
        <v>3000</v>
      </c>
      <c r="D31" s="199">
        <f>Worksheets!D92</f>
        <v>0</v>
      </c>
      <c r="E31" s="5">
        <f>Worksheets!E92</f>
        <v>0</v>
      </c>
      <c r="F31" s="5">
        <f>Worksheets!G92</f>
        <v>0</v>
      </c>
      <c r="G31" s="224">
        <v>0</v>
      </c>
      <c r="H31" s="51" t="e">
        <f>Worksheets!#REF!</f>
        <v>#REF!</v>
      </c>
      <c r="I31" s="13">
        <v>0</v>
      </c>
    </row>
    <row r="32" spans="1:10">
      <c r="A32" s="12" t="s">
        <v>264</v>
      </c>
      <c r="B32" s="1" t="s">
        <v>154</v>
      </c>
      <c r="C32" s="5">
        <f>Worksheets!C97</f>
        <v>4000</v>
      </c>
      <c r="D32" s="199">
        <f>Worksheets!D97</f>
        <v>6000</v>
      </c>
      <c r="E32" s="5">
        <f>Worksheets!E97</f>
        <v>0</v>
      </c>
      <c r="F32" s="5">
        <f>Worksheets!G97</f>
        <v>6000</v>
      </c>
      <c r="G32" s="224">
        <f t="shared" si="4"/>
        <v>0</v>
      </c>
      <c r="H32" s="51" t="e">
        <f>Worksheets!#REF!</f>
        <v>#REF!</v>
      </c>
      <c r="I32" s="13" t="e">
        <f>(H32-D32)/D32</f>
        <v>#REF!</v>
      </c>
    </row>
    <row r="33" spans="1:10">
      <c r="A33" s="12">
        <v>3530</v>
      </c>
      <c r="B33" s="1" t="s">
        <v>703</v>
      </c>
      <c r="C33" s="5">
        <f>Worksheets!C105</f>
        <v>0</v>
      </c>
      <c r="D33" s="199">
        <f>Worksheets!D105</f>
        <v>0</v>
      </c>
      <c r="E33" s="5">
        <f>Worksheets!E105</f>
        <v>0</v>
      </c>
      <c r="F33" s="5">
        <f>Worksheets!G105</f>
        <v>0</v>
      </c>
      <c r="G33" s="224">
        <v>0</v>
      </c>
      <c r="H33" s="51" t="e">
        <f>Worksheets!#REF!</f>
        <v>#REF!</v>
      </c>
      <c r="I33" s="13" t="e">
        <f>(H33-D33)/D33</f>
        <v>#REF!</v>
      </c>
    </row>
    <row r="34" spans="1:10">
      <c r="A34" s="12" t="s">
        <v>265</v>
      </c>
      <c r="B34" s="1" t="s">
        <v>155</v>
      </c>
      <c r="C34" s="5">
        <f>Worksheets!C101</f>
        <v>1200000</v>
      </c>
      <c r="D34" s="199">
        <f>Worksheets!D101</f>
        <v>1250000</v>
      </c>
      <c r="E34" s="5">
        <f>Worksheets!E101</f>
        <v>0</v>
      </c>
      <c r="F34" s="5">
        <f>Worksheets!G101</f>
        <v>1275000</v>
      </c>
      <c r="G34" s="224">
        <f t="shared" si="4"/>
        <v>0.02</v>
      </c>
      <c r="H34" s="51" t="e">
        <f>Worksheets!#REF!</f>
        <v>#REF!</v>
      </c>
      <c r="I34" s="13" t="e">
        <f>(H34-D34)/D34</f>
        <v>#REF!</v>
      </c>
    </row>
    <row r="35" spans="1:10">
      <c r="A35" s="12" t="s">
        <v>266</v>
      </c>
      <c r="B35" s="1" t="s">
        <v>318</v>
      </c>
      <c r="C35" s="5">
        <v>0</v>
      </c>
      <c r="D35" s="199">
        <v>0</v>
      </c>
      <c r="E35" s="5">
        <v>0</v>
      </c>
      <c r="F35" s="5">
        <v>0</v>
      </c>
      <c r="G35" s="224">
        <v>0</v>
      </c>
      <c r="H35" s="51">
        <v>0</v>
      </c>
      <c r="I35" s="13">
        <v>0</v>
      </c>
    </row>
    <row r="36" spans="1:10">
      <c r="A36" s="19"/>
      <c r="B36" s="1" t="s">
        <v>149</v>
      </c>
      <c r="C36" s="4" t="s">
        <v>345</v>
      </c>
      <c r="D36" s="4" t="s">
        <v>345</v>
      </c>
      <c r="E36" s="4" t="str">
        <f>"-------------"</f>
        <v>-------------</v>
      </c>
      <c r="F36" s="105" t="str">
        <f>"-------------"</f>
        <v>-------------</v>
      </c>
      <c r="G36" s="225" t="str">
        <f>"-------------"</f>
        <v>-------------</v>
      </c>
      <c r="H36" s="50" t="str">
        <f>"-------------"</f>
        <v>-------------</v>
      </c>
      <c r="I36" s="28" t="str">
        <f>"-------------"</f>
        <v>-------------</v>
      </c>
    </row>
    <row r="37" spans="1:10">
      <c r="A37" s="20"/>
      <c r="B37" s="16" t="s">
        <v>143</v>
      </c>
      <c r="C37" s="17">
        <f>SUM(C23:C35)</f>
        <v>1414738</v>
      </c>
      <c r="D37" s="17">
        <f>SUM(D23:D35)</f>
        <v>1397100</v>
      </c>
      <c r="E37" s="17">
        <f>SUM(E23:E36)</f>
        <v>0</v>
      </c>
      <c r="F37" s="106">
        <f>SUM(F23:F35)</f>
        <v>1629500</v>
      </c>
      <c r="G37" s="226">
        <f t="shared" ref="G37:G38" si="5">(F37-D37)/D37</f>
        <v>0.1663</v>
      </c>
      <c r="H37" s="111" t="e">
        <f>SUM(H23:H35)</f>
        <v>#REF!</v>
      </c>
      <c r="I37" s="35" t="e">
        <f>(H37-F37)/F37</f>
        <v>#REF!</v>
      </c>
    </row>
    <row r="38" spans="1:10">
      <c r="B38" s="2" t="s">
        <v>509</v>
      </c>
      <c r="C38" s="5">
        <f>C10+C20+C37</f>
        <v>10855455</v>
      </c>
      <c r="D38" s="5">
        <f>D10+D20+D37</f>
        <v>11326176</v>
      </c>
      <c r="E38" s="5">
        <f>E10+E20+E37</f>
        <v>0</v>
      </c>
      <c r="F38" s="104">
        <f>F10+F20+F37</f>
        <v>14279063</v>
      </c>
      <c r="G38" s="224">
        <f t="shared" si="5"/>
        <v>0.26069999999999999</v>
      </c>
      <c r="H38" s="51" t="e">
        <f>H10+H20+H37</f>
        <v>#REF!</v>
      </c>
      <c r="I38" s="13" t="e">
        <f>(H38-F38)/F38</f>
        <v>#REF!</v>
      </c>
    </row>
    <row r="39" spans="1:10">
      <c r="B39" s="1" t="s">
        <v>149</v>
      </c>
      <c r="F39" s="104"/>
      <c r="G39" s="227"/>
      <c r="H39" s="51"/>
      <c r="I39" s="14"/>
    </row>
    <row r="40" spans="1:10">
      <c r="A40" s="3" t="s">
        <v>145</v>
      </c>
      <c r="B40"/>
      <c r="F40" s="104"/>
      <c r="G40" s="227"/>
      <c r="H40" s="51"/>
      <c r="I40" s="14"/>
    </row>
    <row r="41" spans="1:10" ht="13.5" thickBot="1">
      <c r="A41" s="3" t="s">
        <v>320</v>
      </c>
      <c r="B41"/>
      <c r="F41" s="104"/>
      <c r="G41" s="227"/>
      <c r="H41" s="51"/>
    </row>
    <row r="42" spans="1:10" ht="12.75" customHeight="1" thickTop="1" thickBot="1">
      <c r="A42" s="7" t="s">
        <v>319</v>
      </c>
      <c r="B42" s="8" t="s">
        <v>0</v>
      </c>
      <c r="C42" s="9" t="str">
        <f>C2</f>
        <v>FY 24-25</v>
      </c>
      <c r="D42" s="9" t="str">
        <f>D2</f>
        <v>FY 25-26</v>
      </c>
      <c r="E42" s="9" t="str">
        <f>E2</f>
        <v>YTD @ 01/26</v>
      </c>
      <c r="F42" s="103" t="str">
        <f>F2</f>
        <v>FY 26-27</v>
      </c>
      <c r="G42" s="228" t="s">
        <v>146</v>
      </c>
      <c r="H42" s="110" t="str">
        <f>H2</f>
        <v>FY 20-21</v>
      </c>
      <c r="I42" s="10" t="s">
        <v>146</v>
      </c>
    </row>
    <row r="43" spans="1:10" ht="13.5" thickTop="1">
      <c r="A43" s="12" t="s">
        <v>267</v>
      </c>
      <c r="B43" s="1" t="s">
        <v>156</v>
      </c>
      <c r="C43" s="5">
        <f>Worksheets!C121</f>
        <v>908005</v>
      </c>
      <c r="D43" s="199">
        <f>Worksheets!D121</f>
        <v>1137313</v>
      </c>
      <c r="E43" s="5">
        <f>Worksheets!E110</f>
        <v>0</v>
      </c>
      <c r="F43" s="5">
        <f>Worksheets!G121</f>
        <v>1114800</v>
      </c>
      <c r="G43" s="224">
        <f t="shared" ref="G43:G83" si="6">(F43-D43)/D43</f>
        <v>-1.9800000000000002E-2</v>
      </c>
      <c r="H43" s="51" t="e">
        <f>Worksheets!#REF!</f>
        <v>#REF!</v>
      </c>
      <c r="I43" s="13" t="e">
        <f>(H43-D43)/D43</f>
        <v>#REF!</v>
      </c>
      <c r="J43" s="5"/>
    </row>
    <row r="44" spans="1:10">
      <c r="A44" s="12" t="s">
        <v>268</v>
      </c>
      <c r="B44" s="1" t="s">
        <v>157</v>
      </c>
      <c r="C44" s="5">
        <f>Worksheets!C125</f>
        <v>0</v>
      </c>
      <c r="D44" s="199">
        <f>Worksheets!D125</f>
        <v>0</v>
      </c>
      <c r="E44" s="5">
        <f>Worksheets!E125</f>
        <v>0</v>
      </c>
      <c r="F44" s="5">
        <f>Worksheets!G125</f>
        <v>10000</v>
      </c>
      <c r="G44" s="224">
        <v>0</v>
      </c>
      <c r="H44" s="51" t="e">
        <f>Worksheets!#REF!</f>
        <v>#REF!</v>
      </c>
      <c r="I44" s="13">
        <v>0</v>
      </c>
      <c r="J44" s="5"/>
    </row>
    <row r="45" spans="1:10" s="11" customFormat="1">
      <c r="A45" s="12" t="s">
        <v>269</v>
      </c>
      <c r="B45" s="1" t="s">
        <v>158</v>
      </c>
      <c r="C45" s="5">
        <f>Worksheets!C138</f>
        <v>1573</v>
      </c>
      <c r="D45" s="199">
        <f>Worksheets!D138</f>
        <v>13224</v>
      </c>
      <c r="E45" s="5">
        <f>Worksheets!E132</f>
        <v>0</v>
      </c>
      <c r="F45" s="5">
        <f>Worksheets!G138</f>
        <v>13933</v>
      </c>
      <c r="G45" s="224">
        <f t="shared" si="6"/>
        <v>5.3600000000000002E-2</v>
      </c>
      <c r="H45" s="51" t="e">
        <f>Worksheets!#REF!</f>
        <v>#REF!</v>
      </c>
      <c r="I45" s="13" t="e">
        <f>(H45-D45)/D45</f>
        <v>#REF!</v>
      </c>
      <c r="J45" s="5"/>
    </row>
    <row r="46" spans="1:10">
      <c r="A46" s="12" t="s">
        <v>270</v>
      </c>
      <c r="B46" s="1" t="s">
        <v>501</v>
      </c>
      <c r="C46" s="5">
        <f>Worksheets!C144</f>
        <v>22077</v>
      </c>
      <c r="D46" s="199">
        <f>Worksheets!D144</f>
        <v>33714</v>
      </c>
      <c r="E46" s="5">
        <f>Worksheets!E141</f>
        <v>0</v>
      </c>
      <c r="F46" s="5">
        <f>Worksheets!G144</f>
        <v>31406</v>
      </c>
      <c r="G46" s="224">
        <f t="shared" si="6"/>
        <v>-6.8500000000000005E-2</v>
      </c>
      <c r="H46" s="51" t="e">
        <f>Worksheets!#REF!</f>
        <v>#REF!</v>
      </c>
      <c r="I46" s="13" t="e">
        <f>(H46-D46)/D46</f>
        <v>#REF!</v>
      </c>
      <c r="J46" s="5"/>
    </row>
    <row r="47" spans="1:10">
      <c r="A47" s="12" t="s">
        <v>271</v>
      </c>
      <c r="B47" s="1" t="s">
        <v>159</v>
      </c>
      <c r="C47" s="5">
        <f>Worksheets!C153</f>
        <v>133165</v>
      </c>
      <c r="D47" s="199">
        <f>Worksheets!D153</f>
        <v>151082</v>
      </c>
      <c r="E47" s="5">
        <f>Worksheets!E148</f>
        <v>0</v>
      </c>
      <c r="F47" s="5">
        <f>Worksheets!G153</f>
        <v>120173</v>
      </c>
      <c r="G47" s="224">
        <f t="shared" si="6"/>
        <v>-0.2046</v>
      </c>
      <c r="H47" s="51" t="e">
        <f>Worksheets!#REF!</f>
        <v>#REF!</v>
      </c>
      <c r="I47" s="13" t="e">
        <f>(H47-D47)/D47</f>
        <v>#REF!</v>
      </c>
      <c r="J47" s="5"/>
    </row>
    <row r="48" spans="1:10">
      <c r="A48" s="12" t="s">
        <v>272</v>
      </c>
      <c r="B48" s="1" t="s">
        <v>160</v>
      </c>
      <c r="C48" s="5">
        <f>Worksheets!C164</f>
        <v>165670</v>
      </c>
      <c r="D48" s="199">
        <f>Worksheets!D164</f>
        <v>200092</v>
      </c>
      <c r="E48" s="5">
        <f>Worksheets!E158</f>
        <v>0</v>
      </c>
      <c r="F48" s="5">
        <f>Worksheets!G164</f>
        <v>174498</v>
      </c>
      <c r="G48" s="224">
        <f t="shared" si="6"/>
        <v>-0.12790000000000001</v>
      </c>
      <c r="H48" s="51" t="e">
        <f>Worksheets!#REF!</f>
        <v>#REF!</v>
      </c>
      <c r="I48" s="13" t="e">
        <f>(H48-D48)/D48</f>
        <v>#REF!</v>
      </c>
      <c r="J48" s="5"/>
    </row>
    <row r="49" spans="1:10">
      <c r="A49" s="12">
        <v>4645</v>
      </c>
      <c r="B49" s="1" t="s">
        <v>506</v>
      </c>
      <c r="C49" s="5">
        <f>Worksheets!C169</f>
        <v>211500</v>
      </c>
      <c r="D49" s="199">
        <f>Worksheets!D169</f>
        <v>235935</v>
      </c>
      <c r="E49" s="5">
        <f>Worksheets!E166</f>
        <v>0</v>
      </c>
      <c r="F49" s="5">
        <f>Worksheets!G169</f>
        <v>298501</v>
      </c>
      <c r="G49" s="224">
        <f t="shared" si="6"/>
        <v>0.26519999999999999</v>
      </c>
      <c r="H49" s="51" t="e">
        <f>Worksheets!#REF!</f>
        <v>#REF!</v>
      </c>
      <c r="I49" s="13">
        <v>0</v>
      </c>
      <c r="J49" s="176" t="s">
        <v>779</v>
      </c>
    </row>
    <row r="50" spans="1:10">
      <c r="A50" s="12">
        <v>4650</v>
      </c>
      <c r="B50" s="1" t="s">
        <v>623</v>
      </c>
      <c r="C50" s="5">
        <f>Worksheets!C175</f>
        <v>7947</v>
      </c>
      <c r="D50" s="199">
        <f>Worksheets!D175</f>
        <v>5092</v>
      </c>
      <c r="E50" s="5">
        <f>Worksheets!E172</f>
        <v>0</v>
      </c>
      <c r="F50" s="5">
        <f>Worksheets!G175</f>
        <v>8295</v>
      </c>
      <c r="G50" s="224">
        <f t="shared" si="6"/>
        <v>0.629</v>
      </c>
      <c r="H50" s="51" t="e">
        <f>Worksheets!#REF!</f>
        <v>#REF!</v>
      </c>
      <c r="I50" s="13" t="e">
        <f t="shared" ref="I50:I78" si="7">(H50-D50)/D50</f>
        <v>#REF!</v>
      </c>
      <c r="J50" s="5"/>
    </row>
    <row r="51" spans="1:10">
      <c r="A51" s="12">
        <v>4656</v>
      </c>
      <c r="B51" s="1" t="s">
        <v>704</v>
      </c>
      <c r="C51" s="5">
        <f>Worksheets!C180</f>
        <v>11451</v>
      </c>
      <c r="D51" s="199">
        <f>Worksheets!D180</f>
        <v>0</v>
      </c>
      <c r="E51" s="5">
        <f>Worksheets!E178</f>
        <v>0</v>
      </c>
      <c r="F51" s="5">
        <f>Worksheets!G180</f>
        <v>0</v>
      </c>
      <c r="G51" s="224">
        <v>0</v>
      </c>
      <c r="H51" s="51" t="e">
        <f>Worksheets!#REF!</f>
        <v>#REF!</v>
      </c>
      <c r="I51" s="13" t="e">
        <f t="shared" si="7"/>
        <v>#REF!</v>
      </c>
      <c r="J51" s="5" t="s">
        <v>1003</v>
      </c>
    </row>
    <row r="52" spans="1:10">
      <c r="A52" s="12" t="s">
        <v>273</v>
      </c>
      <c r="B52" s="1" t="s">
        <v>161</v>
      </c>
      <c r="C52" s="5">
        <f>Worksheets!C185</f>
        <v>2471</v>
      </c>
      <c r="D52" s="199">
        <f>Worksheets!D185</f>
        <v>1760</v>
      </c>
      <c r="E52" s="5">
        <f>Worksheets!E183</f>
        <v>0</v>
      </c>
      <c r="F52" s="5">
        <f>Worksheets!G185</f>
        <v>2104</v>
      </c>
      <c r="G52" s="224">
        <f t="shared" si="6"/>
        <v>0.19550000000000001</v>
      </c>
      <c r="H52" s="51" t="e">
        <f>Worksheets!#REF!</f>
        <v>#REF!</v>
      </c>
      <c r="I52" s="13" t="e">
        <f t="shared" si="7"/>
        <v>#REF!</v>
      </c>
      <c r="J52" s="5"/>
    </row>
    <row r="53" spans="1:10">
      <c r="A53" s="12" t="s">
        <v>274</v>
      </c>
      <c r="B53" s="1" t="s">
        <v>162</v>
      </c>
      <c r="C53" s="5">
        <f>Worksheets!C191</f>
        <v>2124</v>
      </c>
      <c r="D53" s="199">
        <f>Worksheets!D191</f>
        <v>1858</v>
      </c>
      <c r="E53" s="5">
        <f>Worksheets!E189</f>
        <v>0</v>
      </c>
      <c r="F53" s="5">
        <f>Worksheets!G191</f>
        <v>2094</v>
      </c>
      <c r="G53" s="224">
        <f t="shared" si="6"/>
        <v>0.127</v>
      </c>
      <c r="H53" s="51" t="e">
        <f>Worksheets!#REF!</f>
        <v>#REF!</v>
      </c>
      <c r="I53" s="13" t="e">
        <f t="shared" si="7"/>
        <v>#REF!</v>
      </c>
      <c r="J53" s="5"/>
    </row>
    <row r="54" spans="1:10">
      <c r="A54" s="12">
        <v>4685</v>
      </c>
      <c r="B54" s="1" t="s">
        <v>356</v>
      </c>
      <c r="C54" s="5">
        <f>Worksheets!C198</f>
        <v>6392</v>
      </c>
      <c r="D54" s="199">
        <f>Worksheets!D198</f>
        <v>5286</v>
      </c>
      <c r="E54" s="5">
        <f>Worksheets!E195</f>
        <v>0</v>
      </c>
      <c r="F54" s="5">
        <f>Worksheets!G198</f>
        <v>7544</v>
      </c>
      <c r="G54" s="224">
        <f t="shared" si="6"/>
        <v>0.42720000000000002</v>
      </c>
      <c r="H54" s="51" t="e">
        <f>Worksheets!#REF!</f>
        <v>#REF!</v>
      </c>
      <c r="I54" s="13" t="e">
        <f t="shared" si="7"/>
        <v>#REF!</v>
      </c>
      <c r="J54" s="5"/>
    </row>
    <row r="55" spans="1:10">
      <c r="A55" s="12" t="s">
        <v>275</v>
      </c>
      <c r="B55" s="1" t="s">
        <v>163</v>
      </c>
      <c r="C55" s="5">
        <f>Worksheets!C203</f>
        <v>3644</v>
      </c>
      <c r="D55" s="199">
        <f>Worksheets!D203</f>
        <v>4556</v>
      </c>
      <c r="E55" s="5">
        <f>Worksheets!E201</f>
        <v>0</v>
      </c>
      <c r="F55" s="5">
        <f>Worksheets!G203</f>
        <v>4376</v>
      </c>
      <c r="G55" s="224">
        <f>(F54-D55)/D55</f>
        <v>0.65580000000000005</v>
      </c>
      <c r="H55" s="51" t="e">
        <f>Worksheets!#REF!</f>
        <v>#REF!</v>
      </c>
      <c r="I55" s="13" t="e">
        <f t="shared" si="7"/>
        <v>#REF!</v>
      </c>
      <c r="J55" s="5"/>
    </row>
    <row r="56" spans="1:10" ht="12" customHeight="1">
      <c r="A56" s="12" t="s">
        <v>276</v>
      </c>
      <c r="B56" s="1" t="s">
        <v>164</v>
      </c>
      <c r="C56" s="5">
        <f>Worksheets!C215</f>
        <v>30755</v>
      </c>
      <c r="D56" s="199">
        <f>Worksheets!D215</f>
        <v>33152</v>
      </c>
      <c r="E56" s="5">
        <f>Worksheets!E207</f>
        <v>0</v>
      </c>
      <c r="F56" s="5">
        <f>Worksheets!G215</f>
        <v>42842</v>
      </c>
      <c r="G56" s="224">
        <f t="shared" si="6"/>
        <v>0.2923</v>
      </c>
      <c r="H56" s="51" t="e">
        <f>Worksheets!#REF!</f>
        <v>#REF!</v>
      </c>
      <c r="I56" s="13" t="e">
        <f t="shared" si="7"/>
        <v>#REF!</v>
      </c>
      <c r="J56" s="5"/>
    </row>
    <row r="57" spans="1:10">
      <c r="A57" s="12" t="s">
        <v>277</v>
      </c>
      <c r="B57" s="1" t="s">
        <v>165</v>
      </c>
      <c r="C57" s="5">
        <f>Worksheets!C225</f>
        <v>19686</v>
      </c>
      <c r="D57" s="199">
        <f>Worksheets!D225</f>
        <v>21098</v>
      </c>
      <c r="E57" s="5">
        <f>Worksheets!E219</f>
        <v>0</v>
      </c>
      <c r="F57" s="5">
        <f>Worksheets!G225</f>
        <v>22046</v>
      </c>
      <c r="G57" s="224">
        <f t="shared" si="6"/>
        <v>4.4900000000000002E-2</v>
      </c>
      <c r="H57" s="51" t="e">
        <f>Worksheets!#REF!</f>
        <v>#REF!</v>
      </c>
      <c r="I57" s="13" t="e">
        <f t="shared" si="7"/>
        <v>#REF!</v>
      </c>
      <c r="J57" s="5"/>
    </row>
    <row r="58" spans="1:10">
      <c r="A58" s="12" t="s">
        <v>278</v>
      </c>
      <c r="B58" s="1" t="s">
        <v>166</v>
      </c>
      <c r="C58" s="5">
        <f>Worksheets!C240</f>
        <v>24400</v>
      </c>
      <c r="D58" s="199">
        <f>Worksheets!D240</f>
        <v>26800</v>
      </c>
      <c r="E58" s="5">
        <f>Worksheets!E229</f>
        <v>0</v>
      </c>
      <c r="F58" s="5">
        <f>Worksheets!G240</f>
        <v>25800</v>
      </c>
      <c r="G58" s="224">
        <f t="shared" si="6"/>
        <v>-3.73E-2</v>
      </c>
      <c r="H58" s="51" t="e">
        <f>Worksheets!#REF!</f>
        <v>#REF!</v>
      </c>
      <c r="I58" s="13" t="e">
        <f t="shared" si="7"/>
        <v>#REF!</v>
      </c>
      <c r="J58" s="5"/>
    </row>
    <row r="59" spans="1:10">
      <c r="A59" s="12" t="s">
        <v>279</v>
      </c>
      <c r="B59" s="1" t="s">
        <v>167</v>
      </c>
      <c r="C59" s="5">
        <f>Worksheets!C252</f>
        <v>6700</v>
      </c>
      <c r="D59" s="199">
        <f>Worksheets!D252</f>
        <v>15010</v>
      </c>
      <c r="E59" s="5">
        <f>Worksheets!E244</f>
        <v>0</v>
      </c>
      <c r="F59" s="5">
        <f>Worksheets!G252</f>
        <v>11760</v>
      </c>
      <c r="G59" s="224">
        <f t="shared" si="6"/>
        <v>-0.2165</v>
      </c>
      <c r="H59" s="51" t="e">
        <f>Worksheets!#REF!</f>
        <v>#REF!</v>
      </c>
      <c r="I59" s="13" t="e">
        <f t="shared" si="7"/>
        <v>#REF!</v>
      </c>
      <c r="J59" s="5"/>
    </row>
    <row r="60" spans="1:10">
      <c r="A60" s="12" t="s">
        <v>280</v>
      </c>
      <c r="B60" s="1" t="s">
        <v>168</v>
      </c>
      <c r="C60" s="5">
        <f>Worksheets!C334</f>
        <v>295839</v>
      </c>
      <c r="D60" s="199">
        <f>Worksheets!D334</f>
        <v>275539</v>
      </c>
      <c r="E60" s="5">
        <f>Worksheets!E256</f>
        <v>0</v>
      </c>
      <c r="F60" s="5">
        <f>Worksheets!G334</f>
        <v>273140</v>
      </c>
      <c r="G60" s="224">
        <f t="shared" si="6"/>
        <v>-8.6999999999999994E-3</v>
      </c>
      <c r="H60" s="51" t="e">
        <f>Worksheets!#REF!</f>
        <v>#REF!</v>
      </c>
      <c r="I60" s="13" t="e">
        <f t="shared" si="7"/>
        <v>#REF!</v>
      </c>
      <c r="J60" s="5"/>
    </row>
    <row r="61" spans="1:10">
      <c r="A61" s="12" t="s">
        <v>281</v>
      </c>
      <c r="B61" s="1" t="s">
        <v>169</v>
      </c>
      <c r="C61" s="5">
        <f>Worksheets!C343</f>
        <v>3025</v>
      </c>
      <c r="D61" s="199">
        <f>Worksheets!D343</f>
        <v>8515</v>
      </c>
      <c r="E61" s="5">
        <f>Worksheets!E337</f>
        <v>0</v>
      </c>
      <c r="F61" s="5">
        <f>Worksheets!G343</f>
        <v>8515</v>
      </c>
      <c r="G61" s="224">
        <f t="shared" si="6"/>
        <v>0</v>
      </c>
      <c r="H61" s="51" t="e">
        <f>Worksheets!#REF!</f>
        <v>#REF!</v>
      </c>
      <c r="I61" s="13" t="e">
        <f t="shared" si="7"/>
        <v>#REF!</v>
      </c>
      <c r="J61" s="5"/>
    </row>
    <row r="62" spans="1:10">
      <c r="A62" s="12">
        <v>5270</v>
      </c>
      <c r="B62" s="1" t="s">
        <v>572</v>
      </c>
      <c r="C62" s="5">
        <f>Worksheets!C351</f>
        <v>1500</v>
      </c>
      <c r="D62" s="199">
        <f>Worksheets!D351</f>
        <v>2500</v>
      </c>
      <c r="E62" s="5">
        <f>Worksheets!E347</f>
        <v>0</v>
      </c>
      <c r="F62" s="5">
        <f>Worksheets!G351</f>
        <v>2500</v>
      </c>
      <c r="G62" s="224">
        <f t="shared" si="6"/>
        <v>0</v>
      </c>
      <c r="H62" s="51" t="e">
        <f>Worksheets!#REF!</f>
        <v>#REF!</v>
      </c>
      <c r="I62" s="13" t="e">
        <f t="shared" si="7"/>
        <v>#REF!</v>
      </c>
      <c r="J62" s="5"/>
    </row>
    <row r="63" spans="1:10">
      <c r="A63" s="12" t="s">
        <v>282</v>
      </c>
      <c r="B63" s="1" t="s">
        <v>596</v>
      </c>
      <c r="C63" s="5">
        <f>Worksheets!C530</f>
        <v>169558</v>
      </c>
      <c r="D63" s="199">
        <f>Worksheets!D530</f>
        <v>296772</v>
      </c>
      <c r="E63" s="5">
        <f>Worksheets!E355</f>
        <v>0</v>
      </c>
      <c r="F63" s="5">
        <f>Worksheets!G530</f>
        <v>225432</v>
      </c>
      <c r="G63" s="224">
        <f t="shared" si="6"/>
        <v>-0.2404</v>
      </c>
      <c r="H63" s="51" t="e">
        <f>Worksheets!#REF!</f>
        <v>#REF!</v>
      </c>
      <c r="I63" s="13" t="e">
        <f t="shared" si="7"/>
        <v>#REF!</v>
      </c>
      <c r="J63" s="5"/>
    </row>
    <row r="64" spans="1:10">
      <c r="A64" s="12" t="s">
        <v>283</v>
      </c>
      <c r="B64" s="1" t="s">
        <v>170</v>
      </c>
      <c r="C64" s="5">
        <f>Worksheets!C553</f>
        <v>108468</v>
      </c>
      <c r="D64" s="199">
        <f>Worksheets!D553</f>
        <v>114218</v>
      </c>
      <c r="E64" s="5">
        <f>Worksheets!E534</f>
        <v>0</v>
      </c>
      <c r="F64" s="5">
        <f>Worksheets!G553</f>
        <v>128678</v>
      </c>
      <c r="G64" s="224">
        <f t="shared" si="6"/>
        <v>0.12659999999999999</v>
      </c>
      <c r="H64" s="51" t="e">
        <f>Worksheets!#REF!</f>
        <v>#REF!</v>
      </c>
      <c r="I64" s="13" t="e">
        <f t="shared" si="7"/>
        <v>#REF!</v>
      </c>
      <c r="J64" s="5"/>
    </row>
    <row r="65" spans="1:11">
      <c r="A65" s="12" t="s">
        <v>284</v>
      </c>
      <c r="B65" s="1" t="s">
        <v>171</v>
      </c>
      <c r="C65" s="5">
        <f>Worksheets!C567</f>
        <v>265036</v>
      </c>
      <c r="D65" s="199">
        <f>Worksheets!D567</f>
        <v>315200</v>
      </c>
      <c r="E65" s="5">
        <f>Worksheets!E558</f>
        <v>0</v>
      </c>
      <c r="F65" s="5">
        <f>Worksheets!G567</f>
        <v>330500</v>
      </c>
      <c r="G65" s="224">
        <f t="shared" si="6"/>
        <v>4.8500000000000001E-2</v>
      </c>
      <c r="H65" s="51" t="e">
        <f>Worksheets!#REF!</f>
        <v>#REF!</v>
      </c>
      <c r="I65" s="13" t="e">
        <f t="shared" si="7"/>
        <v>#REF!</v>
      </c>
      <c r="J65" s="5"/>
    </row>
    <row r="66" spans="1:11">
      <c r="A66" s="12" t="s">
        <v>285</v>
      </c>
      <c r="B66" s="1" t="s">
        <v>172</v>
      </c>
      <c r="C66" s="5">
        <f>Worksheets!C584</f>
        <v>1610</v>
      </c>
      <c r="D66" s="199">
        <f>Worksheets!D584</f>
        <v>1841</v>
      </c>
      <c r="E66" s="5">
        <f>Worksheets!E572</f>
        <v>0</v>
      </c>
      <c r="F66" s="5">
        <f>Worksheets!G584</f>
        <v>2000</v>
      </c>
      <c r="G66" s="224">
        <f t="shared" si="6"/>
        <v>8.6400000000000005E-2</v>
      </c>
      <c r="H66" s="51" t="e">
        <f>Worksheets!#REF!</f>
        <v>#REF!</v>
      </c>
      <c r="I66" s="13" t="e">
        <f t="shared" si="7"/>
        <v>#REF!</v>
      </c>
      <c r="J66" s="5"/>
    </row>
    <row r="67" spans="1:11">
      <c r="A67" s="12" t="s">
        <v>286</v>
      </c>
      <c r="B67" s="1" t="s">
        <v>173</v>
      </c>
      <c r="C67" s="5">
        <f>Worksheets!C596</f>
        <v>12750</v>
      </c>
      <c r="D67" s="199">
        <f>Worksheets!D596</f>
        <v>13250</v>
      </c>
      <c r="E67" s="5">
        <f>Worksheets!E589</f>
        <v>0</v>
      </c>
      <c r="F67" s="5">
        <f>Worksheets!G596</f>
        <v>18500</v>
      </c>
      <c r="G67" s="224">
        <f t="shared" si="6"/>
        <v>0.3962</v>
      </c>
      <c r="H67" s="51" t="e">
        <f>Worksheets!#REF!</f>
        <v>#REF!</v>
      </c>
      <c r="I67" s="13" t="e">
        <f t="shared" si="7"/>
        <v>#REF!</v>
      </c>
      <c r="J67" s="5"/>
    </row>
    <row r="68" spans="1:11">
      <c r="A68" s="12" t="s">
        <v>287</v>
      </c>
      <c r="B68" s="1" t="s">
        <v>174</v>
      </c>
      <c r="C68" s="5">
        <f>Worksheets!C608</f>
        <v>30450</v>
      </c>
      <c r="D68" s="199">
        <f>Worksheets!D608</f>
        <v>43750</v>
      </c>
      <c r="E68" s="5">
        <f>Worksheets!E600</f>
        <v>0</v>
      </c>
      <c r="F68" s="5">
        <f>Worksheets!G608</f>
        <v>43750</v>
      </c>
      <c r="G68" s="224">
        <f t="shared" si="6"/>
        <v>0</v>
      </c>
      <c r="H68" s="51" t="e">
        <f>Worksheets!#REF!</f>
        <v>#REF!</v>
      </c>
      <c r="I68" s="13" t="e">
        <f t="shared" si="7"/>
        <v>#REF!</v>
      </c>
      <c r="J68" s="5"/>
    </row>
    <row r="69" spans="1:11">
      <c r="A69" s="12" t="s">
        <v>288</v>
      </c>
      <c r="B69" s="1" t="s">
        <v>175</v>
      </c>
      <c r="C69" s="5">
        <f>Worksheets!C625</f>
        <v>177100</v>
      </c>
      <c r="D69" s="199">
        <f>Worksheets!D625</f>
        <v>210322</v>
      </c>
      <c r="E69" s="5">
        <f>Worksheets!E612</f>
        <v>0</v>
      </c>
      <c r="F69" s="5">
        <f>Worksheets!G625</f>
        <v>178747</v>
      </c>
      <c r="G69" s="224">
        <f t="shared" si="6"/>
        <v>-0.15010000000000001</v>
      </c>
      <c r="H69" s="51" t="e">
        <f>Worksheets!#REF!</f>
        <v>#REF!</v>
      </c>
      <c r="I69" s="13" t="e">
        <f t="shared" si="7"/>
        <v>#REF!</v>
      </c>
      <c r="J69" s="5"/>
    </row>
    <row r="70" spans="1:11">
      <c r="A70" s="12" t="s">
        <v>289</v>
      </c>
      <c r="B70" s="1" t="s">
        <v>176</v>
      </c>
      <c r="C70" s="5">
        <f>Worksheets!C634</f>
        <v>15500</v>
      </c>
      <c r="D70" s="199">
        <f>Worksheets!D634</f>
        <v>20500</v>
      </c>
      <c r="E70" s="5">
        <f>Worksheets!E629</f>
        <v>0</v>
      </c>
      <c r="F70" s="5">
        <f>Worksheets!G634</f>
        <v>29000</v>
      </c>
      <c r="G70" s="224">
        <f t="shared" si="6"/>
        <v>0.41460000000000002</v>
      </c>
      <c r="H70" s="51" t="e">
        <f>Worksheets!#REF!</f>
        <v>#REF!</v>
      </c>
      <c r="I70" s="13" t="e">
        <f t="shared" si="7"/>
        <v>#REF!</v>
      </c>
      <c r="J70" s="5"/>
    </row>
    <row r="71" spans="1:11">
      <c r="A71" s="12" t="s">
        <v>290</v>
      </c>
      <c r="B71" s="1" t="s">
        <v>177</v>
      </c>
      <c r="C71" s="5">
        <f>Worksheets!C641</f>
        <v>170000</v>
      </c>
      <c r="D71" s="199">
        <f>Worksheets!D641</f>
        <v>205000</v>
      </c>
      <c r="E71" s="5">
        <f>Worksheets!E637</f>
        <v>0</v>
      </c>
      <c r="F71" s="5">
        <f>Worksheets!G641</f>
        <v>260000</v>
      </c>
      <c r="G71" s="224">
        <f t="shared" si="6"/>
        <v>0.26829999999999998</v>
      </c>
      <c r="H71" s="51" t="e">
        <f>Worksheets!#REF!</f>
        <v>#REF!</v>
      </c>
      <c r="I71" s="13" t="e">
        <f t="shared" si="7"/>
        <v>#REF!</v>
      </c>
      <c r="J71" s="5"/>
    </row>
    <row r="72" spans="1:11">
      <c r="A72" s="12" t="s">
        <v>291</v>
      </c>
      <c r="B72" s="1" t="s">
        <v>178</v>
      </c>
      <c r="C72" s="5">
        <f>Worksheets!C650</f>
        <v>88000</v>
      </c>
      <c r="D72" s="199">
        <f>Worksheets!D650</f>
        <v>92000</v>
      </c>
      <c r="E72" s="5">
        <f>Worksheets!E645</f>
        <v>0</v>
      </c>
      <c r="F72" s="5">
        <f>Worksheets!G650</f>
        <v>100000</v>
      </c>
      <c r="G72" s="224">
        <f t="shared" si="6"/>
        <v>8.6999999999999994E-2</v>
      </c>
      <c r="H72" s="51" t="e">
        <f>Worksheets!#REF!</f>
        <v>#REF!</v>
      </c>
      <c r="I72" s="13" t="e">
        <f t="shared" si="7"/>
        <v>#REF!</v>
      </c>
      <c r="J72" s="5"/>
    </row>
    <row r="73" spans="1:11">
      <c r="A73" s="12" t="s">
        <v>292</v>
      </c>
      <c r="B73" s="1" t="s">
        <v>179</v>
      </c>
      <c r="C73" s="5">
        <f>Worksheets!C665</f>
        <v>23327</v>
      </c>
      <c r="D73" s="199">
        <f>Worksheets!D665</f>
        <v>24519</v>
      </c>
      <c r="E73" s="5">
        <f>Worksheets!E653</f>
        <v>0</v>
      </c>
      <c r="F73" s="5">
        <f>Worksheets!G665</f>
        <v>24440</v>
      </c>
      <c r="G73" s="224">
        <f t="shared" si="6"/>
        <v>-3.2000000000000002E-3</v>
      </c>
      <c r="H73" s="51" t="e">
        <f>Worksheets!#REF!</f>
        <v>#REF!</v>
      </c>
      <c r="I73" s="13" t="e">
        <f t="shared" si="7"/>
        <v>#REF!</v>
      </c>
      <c r="J73" s="5"/>
    </row>
    <row r="74" spans="1:11">
      <c r="A74" s="12">
        <v>5670</v>
      </c>
      <c r="B74" s="1" t="s">
        <v>392</v>
      </c>
      <c r="C74" s="5">
        <f>Worksheets!C672</f>
        <v>7000</v>
      </c>
      <c r="D74" s="199">
        <f>Worksheets!D672</f>
        <v>7000</v>
      </c>
      <c r="E74" s="5">
        <f>Worksheets!E669</f>
        <v>0</v>
      </c>
      <c r="F74" s="5">
        <f>Worksheets!G672</f>
        <v>9500</v>
      </c>
      <c r="G74" s="224">
        <f t="shared" si="6"/>
        <v>0.35709999999999997</v>
      </c>
      <c r="H74" s="51" t="e">
        <f>Worksheets!#REF!</f>
        <v>#REF!</v>
      </c>
      <c r="I74" s="13" t="e">
        <f t="shared" si="7"/>
        <v>#REF!</v>
      </c>
      <c r="J74" s="5"/>
    </row>
    <row r="75" spans="1:11">
      <c r="A75" s="12" t="s">
        <v>293</v>
      </c>
      <c r="B75" s="1" t="s">
        <v>555</v>
      </c>
      <c r="C75" s="5">
        <f>Worksheets!C684</f>
        <v>30450</v>
      </c>
      <c r="D75" s="199">
        <f>Worksheets!D684</f>
        <v>15240</v>
      </c>
      <c r="E75" s="5">
        <f>Worksheets!E679</f>
        <v>0</v>
      </c>
      <c r="F75" s="5">
        <f>Worksheets!G684</f>
        <v>25500</v>
      </c>
      <c r="G75" s="224">
        <f t="shared" si="6"/>
        <v>0.67320000000000002</v>
      </c>
      <c r="H75" s="51" t="e">
        <f>Worksheets!#REF!</f>
        <v>#REF!</v>
      </c>
      <c r="I75" s="13" t="e">
        <f t="shared" si="7"/>
        <v>#REF!</v>
      </c>
      <c r="J75" s="5"/>
      <c r="K75" s="1">
        <v>0</v>
      </c>
    </row>
    <row r="76" spans="1:11">
      <c r="A76" s="12" t="s">
        <v>294</v>
      </c>
      <c r="B76" s="1" t="s">
        <v>180</v>
      </c>
      <c r="C76" s="5">
        <f>Worksheets!C694</f>
        <v>8500</v>
      </c>
      <c r="D76" s="199">
        <f>Worksheets!D694</f>
        <v>6900</v>
      </c>
      <c r="E76" s="5">
        <f>Worksheets!E688</f>
        <v>0</v>
      </c>
      <c r="F76" s="5">
        <f>Worksheets!G694</f>
        <v>8000</v>
      </c>
      <c r="G76" s="224">
        <f t="shared" si="6"/>
        <v>0.15939999999999999</v>
      </c>
      <c r="H76" s="51" t="e">
        <f>Worksheets!#REF!</f>
        <v>#REF!</v>
      </c>
      <c r="I76" s="13" t="e">
        <f t="shared" si="7"/>
        <v>#REF!</v>
      </c>
      <c r="J76" s="5"/>
    </row>
    <row r="77" spans="1:11">
      <c r="A77" s="12" t="s">
        <v>295</v>
      </c>
      <c r="B77" s="1" t="s">
        <v>181</v>
      </c>
      <c r="C77" s="5">
        <f>Worksheets!C706</f>
        <v>9000</v>
      </c>
      <c r="D77" s="199">
        <f>Worksheets!D706</f>
        <v>12000</v>
      </c>
      <c r="E77" s="5">
        <f>Worksheets!E698</f>
        <v>0</v>
      </c>
      <c r="F77" s="5">
        <f>Worksheets!G706</f>
        <v>12000</v>
      </c>
      <c r="G77" s="224">
        <f t="shared" si="6"/>
        <v>0</v>
      </c>
      <c r="H77" s="51" t="e">
        <f>Worksheets!#REF!</f>
        <v>#REF!</v>
      </c>
      <c r="I77" s="13" t="e">
        <f t="shared" si="7"/>
        <v>#REF!</v>
      </c>
      <c r="J77" s="5"/>
    </row>
    <row r="78" spans="1:11">
      <c r="A78" s="12" t="s">
        <v>296</v>
      </c>
      <c r="B78" s="1" t="s">
        <v>484</v>
      </c>
      <c r="C78" s="5">
        <f>Worksheets!C719</f>
        <v>15195</v>
      </c>
      <c r="D78" s="199">
        <f>Worksheets!D719</f>
        <v>14345</v>
      </c>
      <c r="E78" s="5">
        <f>Worksheets!E711</f>
        <v>0</v>
      </c>
      <c r="F78" s="5">
        <f>Worksheets!G719</f>
        <v>8800</v>
      </c>
      <c r="G78" s="224">
        <f t="shared" si="6"/>
        <v>-0.38650000000000001</v>
      </c>
      <c r="H78" s="51" t="e">
        <f>Worksheets!#REF!</f>
        <v>#REF!</v>
      </c>
      <c r="I78" s="13" t="e">
        <f t="shared" si="7"/>
        <v>#REF!</v>
      </c>
      <c r="J78" s="5"/>
    </row>
    <row r="79" spans="1:11">
      <c r="A79" s="12" t="s">
        <v>297</v>
      </c>
      <c r="B79" s="1" t="s">
        <v>182</v>
      </c>
      <c r="C79" s="5">
        <f>Worksheets!C725</f>
        <v>5000</v>
      </c>
      <c r="D79" s="199">
        <f>Worksheets!D725</f>
        <v>0</v>
      </c>
      <c r="E79" s="5">
        <f>Worksheets!E723</f>
        <v>0</v>
      </c>
      <c r="F79" s="5">
        <f>Worksheets!G725</f>
        <v>6000</v>
      </c>
      <c r="G79" s="229" t="s">
        <v>818</v>
      </c>
      <c r="H79" s="51" t="e">
        <f>Worksheets!#REF!</f>
        <v>#REF!</v>
      </c>
      <c r="I79" s="13">
        <v>0</v>
      </c>
      <c r="J79" s="5" t="s">
        <v>819</v>
      </c>
    </row>
    <row r="80" spans="1:11">
      <c r="A80" s="12" t="s">
        <v>298</v>
      </c>
      <c r="B80" s="1" t="s">
        <v>183</v>
      </c>
      <c r="C80" s="5">
        <f>Worksheets!C732</f>
        <v>2500</v>
      </c>
      <c r="D80" s="199">
        <f>Worksheets!D732</f>
        <v>3500</v>
      </c>
      <c r="E80" s="5">
        <f>Worksheets!E730</f>
        <v>0</v>
      </c>
      <c r="F80" s="5">
        <f>Worksheets!G732</f>
        <v>10000</v>
      </c>
      <c r="G80" s="224">
        <f t="shared" si="6"/>
        <v>1.8571</v>
      </c>
      <c r="H80" s="51" t="e">
        <f>Worksheets!#REF!</f>
        <v>#REF!</v>
      </c>
      <c r="I80" s="13" t="e">
        <f>(H80-D80)/D80</f>
        <v>#REF!</v>
      </c>
      <c r="J80" s="5"/>
    </row>
    <row r="81" spans="1:10">
      <c r="A81" s="12" t="s">
        <v>299</v>
      </c>
      <c r="B81" s="1" t="s">
        <v>184</v>
      </c>
      <c r="C81" s="5">
        <f>Worksheets!C754</f>
        <v>43510</v>
      </c>
      <c r="D81" s="199">
        <f>Worksheets!D754</f>
        <v>36122</v>
      </c>
      <c r="E81" s="5">
        <f>Worksheets!E736</f>
        <v>0</v>
      </c>
      <c r="F81" s="5">
        <f>Worksheets!G754</f>
        <v>34545</v>
      </c>
      <c r="G81" s="224">
        <f t="shared" si="6"/>
        <v>-4.3700000000000003E-2</v>
      </c>
      <c r="H81" s="51" t="e">
        <f>Worksheets!#REF!</f>
        <v>#REF!</v>
      </c>
      <c r="I81" s="13" t="e">
        <f>(H81-D81)/D81</f>
        <v>#REF!</v>
      </c>
      <c r="J81" s="5"/>
    </row>
    <row r="82" spans="1:10">
      <c r="A82" s="12" t="s">
        <v>300</v>
      </c>
      <c r="B82" s="1" t="s">
        <v>185</v>
      </c>
      <c r="C82" s="5">
        <f>Worksheets!C761</f>
        <v>0</v>
      </c>
      <c r="D82" s="199">
        <f>Worksheets!D759</f>
        <v>0</v>
      </c>
      <c r="E82" s="5">
        <f>Worksheets!E759</f>
        <v>0</v>
      </c>
      <c r="F82" s="5">
        <f>Worksheets!G761</f>
        <v>0</v>
      </c>
      <c r="G82" s="224">
        <v>0</v>
      </c>
      <c r="H82" s="51" t="e">
        <f>Worksheets!#REF!</f>
        <v>#REF!</v>
      </c>
      <c r="I82" s="13">
        <v>0</v>
      </c>
      <c r="J82" s="5"/>
    </row>
    <row r="83" spans="1:10">
      <c r="A83" s="12" t="s">
        <v>301</v>
      </c>
      <c r="B83" s="1" t="s">
        <v>186</v>
      </c>
      <c r="C83" s="5">
        <f>Worksheets!C775</f>
        <v>21950</v>
      </c>
      <c r="D83" s="199">
        <f>Worksheets!D775</f>
        <v>27432</v>
      </c>
      <c r="E83" s="5">
        <f>Worksheets!E766</f>
        <v>0</v>
      </c>
      <c r="F83" s="5">
        <f>Worksheets!G775</f>
        <v>27800</v>
      </c>
      <c r="G83" s="224">
        <f t="shared" si="6"/>
        <v>1.34E-2</v>
      </c>
      <c r="H83" s="51" t="e">
        <f>Worksheets!#REF!</f>
        <v>#REF!</v>
      </c>
      <c r="I83" s="13" t="e">
        <f>(H83-D83)/D83</f>
        <v>#REF!</v>
      </c>
      <c r="J83" s="5"/>
    </row>
    <row r="84" spans="1:10">
      <c r="A84" s="12"/>
      <c r="B84" s="1" t="s">
        <v>149</v>
      </c>
      <c r="C84" s="4" t="str">
        <f t="shared" ref="C84:I84" si="8">"-------------"</f>
        <v>-------------</v>
      </c>
      <c r="D84" s="4" t="str">
        <f t="shared" si="8"/>
        <v>-------------</v>
      </c>
      <c r="E84" s="4" t="str">
        <f t="shared" si="8"/>
        <v>-------------</v>
      </c>
      <c r="F84" s="105" t="str">
        <f t="shared" si="8"/>
        <v>-------------</v>
      </c>
      <c r="G84" s="229" t="str">
        <f>"-------------"</f>
        <v>-------------</v>
      </c>
      <c r="H84" s="50" t="str">
        <f>"-------------"</f>
        <v>-------------</v>
      </c>
      <c r="I84" s="4" t="str">
        <f t="shared" si="8"/>
        <v>-------------</v>
      </c>
    </row>
    <row r="85" spans="1:10">
      <c r="A85" s="15"/>
      <c r="B85" s="16" t="s">
        <v>143</v>
      </c>
      <c r="C85" s="17">
        <f>SUM(C43:C83)</f>
        <v>3062828</v>
      </c>
      <c r="D85" s="17">
        <f>SUM(D43:D83)</f>
        <v>3632437</v>
      </c>
      <c r="E85" s="17">
        <f>SUM(E43:E83)</f>
        <v>0</v>
      </c>
      <c r="F85" s="106">
        <f>SUM(F43:F83)</f>
        <v>3657519</v>
      </c>
      <c r="G85" s="224">
        <f t="shared" ref="G85" si="9">(F85-D85)/D85</f>
        <v>6.8999999999999999E-3</v>
      </c>
      <c r="H85" s="51" t="e">
        <f>SUM(H43:H83)</f>
        <v>#REF!</v>
      </c>
      <c r="I85" s="139" t="e">
        <f t="shared" ref="I85" si="10">(H85-F85)/F85</f>
        <v>#REF!</v>
      </c>
    </row>
    <row r="86" spans="1:10" ht="13.5" thickBot="1">
      <c r="A86" s="29" t="s">
        <v>107</v>
      </c>
      <c r="B86" s="30"/>
      <c r="C86" s="31"/>
      <c r="D86" s="31"/>
      <c r="E86" s="31"/>
      <c r="F86" s="107"/>
      <c r="G86" s="230"/>
      <c r="H86" s="112"/>
      <c r="I86" s="27"/>
    </row>
    <row r="87" spans="1:10" ht="14.25" thickTop="1" thickBot="1">
      <c r="A87" s="7" t="s">
        <v>319</v>
      </c>
      <c r="B87" s="8" t="s">
        <v>0</v>
      </c>
      <c r="C87" s="9" t="str">
        <f>C2</f>
        <v>FY 24-25</v>
      </c>
      <c r="D87" s="9" t="str">
        <f>D2</f>
        <v>FY 25-26</v>
      </c>
      <c r="E87" s="9" t="str">
        <f>E2</f>
        <v>YTD @ 01/26</v>
      </c>
      <c r="F87" s="103" t="str">
        <f>F2</f>
        <v>FY 26-27</v>
      </c>
      <c r="G87" s="228" t="s">
        <v>146</v>
      </c>
      <c r="H87" s="110" t="s">
        <v>701</v>
      </c>
      <c r="I87" s="170" t="str">
        <f>H2</f>
        <v>FY 20-21</v>
      </c>
    </row>
    <row r="88" spans="1:10" ht="13.5" thickTop="1">
      <c r="A88" s="12" t="s">
        <v>267</v>
      </c>
      <c r="B88" s="1" t="s">
        <v>187</v>
      </c>
      <c r="C88" s="5">
        <f>Worksheets!C798</f>
        <v>751725</v>
      </c>
      <c r="D88" s="199">
        <f>Worksheets!D798</f>
        <v>891044</v>
      </c>
      <c r="E88" s="5">
        <f>Worksheets!E787</f>
        <v>0</v>
      </c>
      <c r="F88" s="5">
        <f>Worksheets!G798</f>
        <v>906110</v>
      </c>
      <c r="G88" s="224">
        <f>(F88-D88)/D88</f>
        <v>1.6899999999999998E-2</v>
      </c>
      <c r="H88" s="51" t="e">
        <f>Worksheets!#REF!</f>
        <v>#REF!</v>
      </c>
      <c r="I88" s="139" t="e">
        <f t="shared" ref="I88:I120" si="11">(H88-D88)/D88</f>
        <v>#REF!</v>
      </c>
      <c r="J88" s="5"/>
    </row>
    <row r="89" spans="1:10">
      <c r="A89" s="12" t="s">
        <v>268</v>
      </c>
      <c r="B89" s="1" t="s">
        <v>188</v>
      </c>
      <c r="C89" s="5">
        <f>Worksheets!C804</f>
        <v>5920</v>
      </c>
      <c r="D89" s="199">
        <f>Worksheets!D804</f>
        <v>5920</v>
      </c>
      <c r="E89" s="5">
        <f>Worksheets!E801</f>
        <v>0</v>
      </c>
      <c r="F89" s="5">
        <f>Worksheets!G804</f>
        <v>0</v>
      </c>
      <c r="G89" s="224">
        <f>(F89-D89)/D89</f>
        <v>-1</v>
      </c>
      <c r="H89" s="51" t="e">
        <f>Worksheets!#REF!</f>
        <v>#REF!</v>
      </c>
      <c r="I89" s="139" t="e">
        <f t="shared" si="11"/>
        <v>#REF!</v>
      </c>
      <c r="J89" s="5"/>
    </row>
    <row r="90" spans="1:10" s="11" customFormat="1">
      <c r="A90" s="12" t="s">
        <v>269</v>
      </c>
      <c r="B90" s="1" t="s">
        <v>189</v>
      </c>
      <c r="C90" s="5">
        <f>Worksheets!C814</f>
        <v>42500</v>
      </c>
      <c r="D90" s="199">
        <f>Worksheets!D814</f>
        <v>45500</v>
      </c>
      <c r="E90" s="5">
        <f>Worksheets!E807</f>
        <v>0</v>
      </c>
      <c r="F90" s="5">
        <f>Worksheets!G814</f>
        <v>50000</v>
      </c>
      <c r="G90" s="224">
        <f>(F90-D90)/D90</f>
        <v>9.8900000000000002E-2</v>
      </c>
      <c r="H90" s="51" t="e">
        <f>Worksheets!#REF!</f>
        <v>#REF!</v>
      </c>
      <c r="I90" s="139" t="e">
        <f t="shared" si="11"/>
        <v>#REF!</v>
      </c>
      <c r="J90" s="5"/>
    </row>
    <row r="91" spans="1:10">
      <c r="A91" s="12" t="s">
        <v>302</v>
      </c>
      <c r="B91" s="1" t="s">
        <v>190</v>
      </c>
      <c r="C91" s="5">
        <f>Worksheets!C823</f>
        <v>22749</v>
      </c>
      <c r="D91" s="199">
        <f>Worksheets!D823</f>
        <v>22749</v>
      </c>
      <c r="E91" s="5">
        <f>Worksheets!E818</f>
        <v>0</v>
      </c>
      <c r="F91" s="5">
        <f>Worksheets!G823</f>
        <v>22749</v>
      </c>
      <c r="G91" s="224">
        <f>(F91-D91)/D91</f>
        <v>0</v>
      </c>
      <c r="H91" s="51" t="e">
        <f>Worksheets!#REF!</f>
        <v>#REF!</v>
      </c>
      <c r="I91" s="139" t="e">
        <f t="shared" si="11"/>
        <v>#REF!</v>
      </c>
      <c r="J91" s="5"/>
    </row>
    <row r="92" spans="1:10">
      <c r="A92" s="12" t="s">
        <v>270</v>
      </c>
      <c r="B92" s="1" t="s">
        <v>502</v>
      </c>
      <c r="C92" s="5">
        <f>Worksheets!C830</f>
        <v>11327</v>
      </c>
      <c r="D92" s="199">
        <f>Worksheets!D830</f>
        <v>13883</v>
      </c>
      <c r="E92" s="5">
        <f>Worksheets!E827</f>
        <v>0</v>
      </c>
      <c r="F92" s="5">
        <f>Worksheets!G830</f>
        <v>14023</v>
      </c>
      <c r="G92" s="224">
        <f t="shared" ref="G92:G120" si="12">(F92-D92)/D92</f>
        <v>1.01E-2</v>
      </c>
      <c r="H92" s="51" t="e">
        <f>Worksheets!#REF!</f>
        <v>#REF!</v>
      </c>
      <c r="I92" s="139" t="e">
        <f t="shared" si="11"/>
        <v>#REF!</v>
      </c>
      <c r="J92" s="5"/>
    </row>
    <row r="93" spans="1:10">
      <c r="A93" s="12" t="s">
        <v>271</v>
      </c>
      <c r="B93" s="1" t="s">
        <v>191</v>
      </c>
      <c r="C93" s="5">
        <f>Worksheets!C839</f>
        <v>112357</v>
      </c>
      <c r="D93" s="199">
        <f>Worksheets!D839</f>
        <v>134519</v>
      </c>
      <c r="E93" s="5">
        <f>Worksheets!E834</f>
        <v>0</v>
      </c>
      <c r="F93" s="5">
        <f>Worksheets!G839</f>
        <v>124074</v>
      </c>
      <c r="G93" s="224">
        <f t="shared" si="12"/>
        <v>-7.7600000000000002E-2</v>
      </c>
      <c r="H93" s="51" t="e">
        <f>Worksheets!#REF!</f>
        <v>#REF!</v>
      </c>
      <c r="I93" s="139" t="e">
        <f t="shared" si="11"/>
        <v>#REF!</v>
      </c>
      <c r="J93" s="5"/>
    </row>
    <row r="94" spans="1:10" ht="12" customHeight="1">
      <c r="A94" s="12" t="s">
        <v>272</v>
      </c>
      <c r="B94" s="1" t="s">
        <v>192</v>
      </c>
      <c r="C94" s="5">
        <f>Worksheets!C850</f>
        <v>193313</v>
      </c>
      <c r="D94" s="199">
        <f>Worksheets!D850</f>
        <v>223687</v>
      </c>
      <c r="E94" s="5">
        <f>Worksheets!E843</f>
        <v>0</v>
      </c>
      <c r="F94" s="5">
        <f>Worksheets!G850</f>
        <v>173730</v>
      </c>
      <c r="G94" s="224">
        <f t="shared" si="12"/>
        <v>-0.2233</v>
      </c>
      <c r="H94" s="51" t="e">
        <f>Worksheets!#REF!</f>
        <v>#REF!</v>
      </c>
      <c r="I94" s="139" t="e">
        <f t="shared" si="11"/>
        <v>#REF!</v>
      </c>
      <c r="J94" s="5"/>
    </row>
    <row r="95" spans="1:10" ht="12" customHeight="1">
      <c r="A95" s="12">
        <v>4650</v>
      </c>
      <c r="B95" s="1" t="s">
        <v>624</v>
      </c>
      <c r="C95" s="5">
        <f>Worksheets!C855</f>
        <v>10896</v>
      </c>
      <c r="D95" s="199">
        <f>Worksheets!D855</f>
        <v>9801</v>
      </c>
      <c r="E95" s="5">
        <f>Worksheets!E853</f>
        <v>0</v>
      </c>
      <c r="F95" s="5">
        <f>Worksheets!G855</f>
        <v>7487</v>
      </c>
      <c r="G95" s="224">
        <f t="shared" si="12"/>
        <v>-0.2361</v>
      </c>
      <c r="H95" s="51" t="e">
        <f>Worksheets!#REF!</f>
        <v>#REF!</v>
      </c>
      <c r="I95" s="139" t="e">
        <f t="shared" si="11"/>
        <v>#REF!</v>
      </c>
      <c r="J95" s="5"/>
    </row>
    <row r="96" spans="1:10" ht="12" customHeight="1">
      <c r="A96" s="12" t="s">
        <v>273</v>
      </c>
      <c r="B96" s="1" t="s">
        <v>193</v>
      </c>
      <c r="C96" s="5">
        <f>Worksheets!C862</f>
        <v>1611</v>
      </c>
      <c r="D96" s="199">
        <f>Worksheets!D862</f>
        <v>1879</v>
      </c>
      <c r="E96" s="5">
        <f>Worksheets!E859</f>
        <v>0</v>
      </c>
      <c r="F96" s="5">
        <f>Worksheets!G862</f>
        <v>1841</v>
      </c>
      <c r="G96" s="224">
        <f t="shared" si="12"/>
        <v>-2.0199999999999999E-2</v>
      </c>
      <c r="H96" s="51" t="e">
        <f>Worksheets!#REF!</f>
        <v>#REF!</v>
      </c>
      <c r="I96" s="139" t="e">
        <f t="shared" si="11"/>
        <v>#REF!</v>
      </c>
      <c r="J96" s="5"/>
    </row>
    <row r="97" spans="1:10">
      <c r="A97" s="12" t="s">
        <v>274</v>
      </c>
      <c r="B97" s="1" t="s">
        <v>194</v>
      </c>
      <c r="C97" s="5">
        <f>Worksheets!C868</f>
        <v>2838</v>
      </c>
      <c r="D97" s="199">
        <f>Worksheets!D868</f>
        <v>2969</v>
      </c>
      <c r="E97" s="5">
        <f>Worksheets!E866</f>
        <v>0</v>
      </c>
      <c r="F97" s="5">
        <f>Worksheets!G868</f>
        <v>2091</v>
      </c>
      <c r="G97" s="224">
        <f t="shared" si="12"/>
        <v>-0.29570000000000002</v>
      </c>
      <c r="H97" s="51" t="e">
        <f>Worksheets!#REF!</f>
        <v>#REF!</v>
      </c>
      <c r="I97" s="139" t="e">
        <f t="shared" si="11"/>
        <v>#REF!</v>
      </c>
      <c r="J97" s="5"/>
    </row>
    <row r="98" spans="1:10">
      <c r="A98" s="12">
        <v>4685</v>
      </c>
      <c r="B98" s="1" t="s">
        <v>195</v>
      </c>
      <c r="C98" s="5">
        <f>Worksheets!C876</f>
        <v>6354</v>
      </c>
      <c r="D98" s="199">
        <f>Worksheets!D876</f>
        <v>7711</v>
      </c>
      <c r="E98" s="5">
        <f>Worksheets!E872</f>
        <v>0</v>
      </c>
      <c r="F98" s="5">
        <f>Worksheets!G876</f>
        <v>8541</v>
      </c>
      <c r="G98" s="224">
        <f t="shared" si="12"/>
        <v>0.1076</v>
      </c>
      <c r="H98" s="51" t="e">
        <f>Worksheets!#REF!</f>
        <v>#REF!</v>
      </c>
      <c r="I98" s="139" t="e">
        <f t="shared" si="11"/>
        <v>#REF!</v>
      </c>
      <c r="J98" s="5"/>
    </row>
    <row r="99" spans="1:10">
      <c r="A99" s="12" t="s">
        <v>275</v>
      </c>
      <c r="B99" s="1" t="s">
        <v>196</v>
      </c>
      <c r="C99" s="5">
        <f>Worksheets!C883</f>
        <v>31655</v>
      </c>
      <c r="D99" s="199">
        <f>Worksheets!D883</f>
        <v>39206</v>
      </c>
      <c r="E99" s="5">
        <f>Worksheets!E880</f>
        <v>0</v>
      </c>
      <c r="F99" s="5">
        <f>Worksheets!G883</f>
        <v>39646</v>
      </c>
      <c r="G99" s="224">
        <f t="shared" si="12"/>
        <v>1.12E-2</v>
      </c>
      <c r="H99" s="51" t="e">
        <f>Worksheets!#REF!</f>
        <v>#REF!</v>
      </c>
      <c r="I99" s="139" t="e">
        <f t="shared" si="11"/>
        <v>#REF!</v>
      </c>
      <c r="J99" s="5"/>
    </row>
    <row r="100" spans="1:10">
      <c r="A100" s="12">
        <v>5005</v>
      </c>
      <c r="B100" s="1" t="s">
        <v>197</v>
      </c>
      <c r="C100" s="5">
        <f>Worksheets!C892</f>
        <v>37000</v>
      </c>
      <c r="D100" s="199">
        <f>Worksheets!D892</f>
        <v>38000</v>
      </c>
      <c r="E100" s="5">
        <f>Worksheets!E887</f>
        <v>0</v>
      </c>
      <c r="F100" s="5">
        <f>Worksheets!G892</f>
        <v>39000</v>
      </c>
      <c r="G100" s="224">
        <f t="shared" si="12"/>
        <v>2.63E-2</v>
      </c>
      <c r="H100" s="51" t="e">
        <f>Worksheets!#REF!</f>
        <v>#REF!</v>
      </c>
      <c r="I100" s="139" t="e">
        <f t="shared" si="11"/>
        <v>#REF!</v>
      </c>
      <c r="J100" s="5"/>
    </row>
    <row r="101" spans="1:10">
      <c r="A101" s="12" t="s">
        <v>279</v>
      </c>
      <c r="B101" s="1" t="s">
        <v>198</v>
      </c>
      <c r="C101" s="5">
        <f>Worksheets!C928</f>
        <v>82720</v>
      </c>
      <c r="D101" s="199">
        <f>Worksheets!D928</f>
        <v>85000</v>
      </c>
      <c r="E101" s="5">
        <f>Worksheets!E896</f>
        <v>0</v>
      </c>
      <c r="F101" s="5">
        <f>Worksheets!G928</f>
        <v>111000</v>
      </c>
      <c r="G101" s="224">
        <f t="shared" si="12"/>
        <v>0.30590000000000001</v>
      </c>
      <c r="H101" s="51" t="e">
        <f>Worksheets!#REF!</f>
        <v>#REF!</v>
      </c>
      <c r="I101" s="139" t="e">
        <f t="shared" si="11"/>
        <v>#REF!</v>
      </c>
      <c r="J101" s="5"/>
    </row>
    <row r="102" spans="1:10">
      <c r="A102" s="12" t="s">
        <v>303</v>
      </c>
      <c r="B102" s="1" t="s">
        <v>199</v>
      </c>
      <c r="C102" s="5">
        <f>Worksheets!C941</f>
        <v>125000</v>
      </c>
      <c r="D102" s="199">
        <f>Worksheets!D941</f>
        <v>125000</v>
      </c>
      <c r="E102" s="5">
        <f>Worksheets!E931</f>
        <v>0</v>
      </c>
      <c r="F102" s="5">
        <f>Worksheets!G941</f>
        <v>154600</v>
      </c>
      <c r="G102" s="224">
        <f t="shared" si="12"/>
        <v>0.23680000000000001</v>
      </c>
      <c r="H102" s="51" t="e">
        <f>Worksheets!#REF!</f>
        <v>#REF!</v>
      </c>
      <c r="I102" s="139" t="e">
        <f t="shared" si="11"/>
        <v>#REF!</v>
      </c>
      <c r="J102" s="5"/>
    </row>
    <row r="103" spans="1:10">
      <c r="A103" s="12">
        <v>5035</v>
      </c>
      <c r="B103" s="1" t="s">
        <v>471</v>
      </c>
      <c r="C103" s="5">
        <f>Worksheets!C953</f>
        <v>48000</v>
      </c>
      <c r="D103" s="199">
        <f>Worksheets!D953</f>
        <v>48000</v>
      </c>
      <c r="E103" s="5">
        <f>Worksheets!E945</f>
        <v>0</v>
      </c>
      <c r="F103" s="5">
        <f>Worksheets!G953</f>
        <v>51000</v>
      </c>
      <c r="G103" s="224">
        <f t="shared" si="12"/>
        <v>6.25E-2</v>
      </c>
      <c r="H103" s="51" t="e">
        <f>Worksheets!#REF!</f>
        <v>#REF!</v>
      </c>
      <c r="I103" s="139" t="e">
        <f t="shared" si="11"/>
        <v>#REF!</v>
      </c>
      <c r="J103" s="5"/>
    </row>
    <row r="104" spans="1:10">
      <c r="A104" s="12" t="s">
        <v>280</v>
      </c>
      <c r="B104" s="1" t="s">
        <v>200</v>
      </c>
      <c r="C104" s="5">
        <f>Worksheets!C965</f>
        <v>29000</v>
      </c>
      <c r="D104" s="199">
        <f>Worksheets!D965</f>
        <v>36000</v>
      </c>
      <c r="E104" s="5">
        <f>Worksheets!E957</f>
        <v>0</v>
      </c>
      <c r="F104" s="5">
        <f>Worksheets!G965</f>
        <v>42000</v>
      </c>
      <c r="G104" s="224">
        <f t="shared" si="12"/>
        <v>0.16669999999999999</v>
      </c>
      <c r="H104" s="51" t="e">
        <f>Worksheets!#REF!</f>
        <v>#REF!</v>
      </c>
      <c r="I104" s="139" t="e">
        <f t="shared" si="11"/>
        <v>#REF!</v>
      </c>
      <c r="J104" s="5"/>
    </row>
    <row r="105" spans="1:10">
      <c r="A105" s="12" t="s">
        <v>304</v>
      </c>
      <c r="B105" s="1" t="s">
        <v>201</v>
      </c>
      <c r="C105" s="5">
        <f>Worksheets!C979</f>
        <v>45500</v>
      </c>
      <c r="D105" s="199">
        <f>Worksheets!D979</f>
        <v>38500</v>
      </c>
      <c r="E105" s="5">
        <f>Worksheets!E969</f>
        <v>0</v>
      </c>
      <c r="F105" s="5">
        <f>Worksheets!G979</f>
        <v>47500</v>
      </c>
      <c r="G105" s="224">
        <f t="shared" si="12"/>
        <v>0.23380000000000001</v>
      </c>
      <c r="H105" s="51" t="e">
        <f>Worksheets!#REF!</f>
        <v>#REF!</v>
      </c>
      <c r="I105" s="139" t="e">
        <f t="shared" si="11"/>
        <v>#REF!</v>
      </c>
      <c r="J105" s="5"/>
    </row>
    <row r="106" spans="1:10">
      <c r="A106" s="12" t="s">
        <v>281</v>
      </c>
      <c r="B106" s="1" t="s">
        <v>202</v>
      </c>
      <c r="C106" s="5">
        <f>Worksheets!C992</f>
        <v>9525</v>
      </c>
      <c r="D106" s="199">
        <f>Worksheets!D992</f>
        <v>9525</v>
      </c>
      <c r="E106" s="5">
        <f>Worksheets!E983</f>
        <v>0</v>
      </c>
      <c r="F106" s="5">
        <f>Worksheets!G992</f>
        <v>10025</v>
      </c>
      <c r="G106" s="224">
        <f t="shared" si="12"/>
        <v>5.2499999999999998E-2</v>
      </c>
      <c r="H106" s="51" t="e">
        <f>Worksheets!#REF!</f>
        <v>#REF!</v>
      </c>
      <c r="I106" s="139" t="e">
        <f t="shared" si="11"/>
        <v>#REF!</v>
      </c>
      <c r="J106" s="5"/>
    </row>
    <row r="107" spans="1:10">
      <c r="A107" s="12" t="s">
        <v>305</v>
      </c>
      <c r="B107" s="1" t="s">
        <v>203</v>
      </c>
      <c r="C107" s="5">
        <f>Worksheets!C1003</f>
        <v>3000</v>
      </c>
      <c r="D107" s="199">
        <f>Worksheets!D1003</f>
        <v>3000</v>
      </c>
      <c r="E107" s="5">
        <f>Worksheets!E996</f>
        <v>0</v>
      </c>
      <c r="F107" s="5">
        <f>Worksheets!G1003</f>
        <v>3000</v>
      </c>
      <c r="G107" s="224">
        <f t="shared" si="12"/>
        <v>0</v>
      </c>
      <c r="H107" s="51" t="e">
        <f>Worksheets!#REF!</f>
        <v>#REF!</v>
      </c>
      <c r="I107" s="139" t="e">
        <f t="shared" si="11"/>
        <v>#REF!</v>
      </c>
      <c r="J107" s="5"/>
    </row>
    <row r="108" spans="1:10">
      <c r="A108" s="12" t="s">
        <v>306</v>
      </c>
      <c r="B108" s="1" t="s">
        <v>204</v>
      </c>
      <c r="C108" s="5">
        <f>Worksheets!C1011</f>
        <v>11000</v>
      </c>
      <c r="D108" s="199">
        <f>Worksheets!D1011</f>
        <v>11000</v>
      </c>
      <c r="E108" s="5">
        <f>Worksheets!E1007</f>
        <v>0</v>
      </c>
      <c r="F108" s="5">
        <f>Worksheets!G1011</f>
        <v>11000</v>
      </c>
      <c r="G108" s="224">
        <f t="shared" si="12"/>
        <v>0</v>
      </c>
      <c r="H108" s="51" t="e">
        <f>Worksheets!#REF!</f>
        <v>#REF!</v>
      </c>
      <c r="I108" s="139" t="e">
        <f t="shared" si="11"/>
        <v>#REF!</v>
      </c>
      <c r="J108" s="5"/>
    </row>
    <row r="109" spans="1:10">
      <c r="A109" s="12" t="s">
        <v>307</v>
      </c>
      <c r="B109" s="1" t="s">
        <v>205</v>
      </c>
      <c r="C109" s="5">
        <f>Worksheets!C1022</f>
        <v>9200</v>
      </c>
      <c r="D109" s="199">
        <f>Worksheets!D1022</f>
        <v>9200</v>
      </c>
      <c r="E109" s="5">
        <f>Worksheets!E1015</f>
        <v>0</v>
      </c>
      <c r="F109" s="5">
        <f>Worksheets!G1022</f>
        <v>9200</v>
      </c>
      <c r="G109" s="224">
        <f t="shared" si="12"/>
        <v>0</v>
      </c>
      <c r="H109" s="51" t="e">
        <f>Worksheets!#REF!</f>
        <v>#REF!</v>
      </c>
      <c r="I109" s="139" t="e">
        <f t="shared" si="11"/>
        <v>#REF!</v>
      </c>
      <c r="J109" s="5"/>
    </row>
    <row r="110" spans="1:10">
      <c r="A110" s="12" t="s">
        <v>308</v>
      </c>
      <c r="B110" s="1" t="s">
        <v>206</v>
      </c>
      <c r="C110" s="5">
        <f>Worksheets!C1037</f>
        <v>14000</v>
      </c>
      <c r="D110" s="199">
        <f>Worksheets!D1037</f>
        <v>14000</v>
      </c>
      <c r="E110" s="5">
        <f>Worksheets!E1026</f>
        <v>0</v>
      </c>
      <c r="F110" s="5">
        <f>Worksheets!G1037</f>
        <v>16800</v>
      </c>
      <c r="G110" s="224">
        <f t="shared" si="12"/>
        <v>0.2</v>
      </c>
      <c r="H110" s="51" t="e">
        <f>Worksheets!#REF!</f>
        <v>#REF!</v>
      </c>
      <c r="I110" s="139" t="e">
        <f t="shared" si="11"/>
        <v>#REF!</v>
      </c>
      <c r="J110" s="5"/>
    </row>
    <row r="111" spans="1:10">
      <c r="A111" s="12" t="s">
        <v>285</v>
      </c>
      <c r="B111" s="1" t="s">
        <v>207</v>
      </c>
      <c r="C111" s="5">
        <f>Worksheets!C1044</f>
        <v>500</v>
      </c>
      <c r="D111" s="199">
        <f>Worksheets!D1044</f>
        <v>500</v>
      </c>
      <c r="E111" s="5">
        <f>Worksheets!E1041</f>
        <v>0</v>
      </c>
      <c r="F111" s="5">
        <f>Worksheets!G1044</f>
        <v>500</v>
      </c>
      <c r="G111" s="224">
        <f t="shared" si="12"/>
        <v>0</v>
      </c>
      <c r="H111" s="51" t="e">
        <f>Worksheets!#REF!</f>
        <v>#REF!</v>
      </c>
      <c r="I111" s="139" t="e">
        <f t="shared" si="11"/>
        <v>#REF!</v>
      </c>
      <c r="J111" s="5"/>
    </row>
    <row r="112" spans="1:10">
      <c r="A112" s="12" t="s">
        <v>309</v>
      </c>
      <c r="B112" s="1" t="s">
        <v>208</v>
      </c>
      <c r="C112" s="5">
        <f>Worksheets!C1053</f>
        <v>250</v>
      </c>
      <c r="D112" s="199">
        <f>Worksheets!D1053</f>
        <v>250</v>
      </c>
      <c r="E112" s="5">
        <f>Worksheets!E1048</f>
        <v>0</v>
      </c>
      <c r="F112" s="5">
        <f>Worksheets!G1053</f>
        <v>250</v>
      </c>
      <c r="G112" s="224">
        <f t="shared" si="12"/>
        <v>0</v>
      </c>
      <c r="H112" s="51" t="e">
        <f>Worksheets!#REF!</f>
        <v>#REF!</v>
      </c>
      <c r="I112" s="139" t="e">
        <f t="shared" si="11"/>
        <v>#REF!</v>
      </c>
      <c r="J112" s="5"/>
    </row>
    <row r="113" spans="1:10">
      <c r="A113" s="12" t="s">
        <v>288</v>
      </c>
      <c r="B113" s="1" t="s">
        <v>209</v>
      </c>
      <c r="C113" s="5">
        <f>Worksheets!C1063</f>
        <v>8500</v>
      </c>
      <c r="D113" s="199">
        <f>Worksheets!D1063</f>
        <v>15000</v>
      </c>
      <c r="E113" s="5">
        <f>Worksheets!E1057</f>
        <v>0</v>
      </c>
      <c r="F113" s="5">
        <f>Worksheets!G1063</f>
        <v>15000</v>
      </c>
      <c r="G113" s="224">
        <f t="shared" si="12"/>
        <v>0</v>
      </c>
      <c r="H113" s="51" t="e">
        <f>Worksheets!#REF!</f>
        <v>#REF!</v>
      </c>
      <c r="I113" s="139" t="e">
        <f t="shared" si="11"/>
        <v>#REF!</v>
      </c>
      <c r="J113" s="5"/>
    </row>
    <row r="114" spans="1:10">
      <c r="A114" s="12" t="s">
        <v>292</v>
      </c>
      <c r="B114" s="1" t="s">
        <v>210</v>
      </c>
      <c r="C114" s="5">
        <f>Worksheets!C1072</f>
        <v>13250</v>
      </c>
      <c r="D114" s="199">
        <f>Worksheets!D1072</f>
        <v>13250</v>
      </c>
      <c r="E114" s="5">
        <f>Worksheets!E1067</f>
        <v>0</v>
      </c>
      <c r="F114" s="5">
        <f>Worksheets!G1072</f>
        <v>39500</v>
      </c>
      <c r="G114" s="224">
        <f t="shared" si="12"/>
        <v>1.9811000000000001</v>
      </c>
      <c r="H114" s="51" t="e">
        <f>Worksheets!#REF!</f>
        <v>#REF!</v>
      </c>
      <c r="I114" s="139" t="e">
        <f t="shared" si="11"/>
        <v>#REF!</v>
      </c>
      <c r="J114" s="5"/>
    </row>
    <row r="115" spans="1:10">
      <c r="A115" s="12" t="s">
        <v>295</v>
      </c>
      <c r="B115" s="1" t="s">
        <v>211</v>
      </c>
      <c r="C115" s="5">
        <f>Worksheets!C1084</f>
        <v>12000</v>
      </c>
      <c r="D115" s="199">
        <f>Worksheets!D1084</f>
        <v>12000</v>
      </c>
      <c r="E115" s="5">
        <f>Worksheets!E1077</f>
        <v>0</v>
      </c>
      <c r="F115" s="5">
        <f>Worksheets!G1084</f>
        <v>13000</v>
      </c>
      <c r="G115" s="224">
        <f t="shared" si="12"/>
        <v>8.3299999999999999E-2</v>
      </c>
      <c r="H115" s="51" t="e">
        <f>Worksheets!#REF!</f>
        <v>#REF!</v>
      </c>
      <c r="I115" s="139" t="e">
        <f t="shared" si="11"/>
        <v>#REF!</v>
      </c>
      <c r="J115" s="5"/>
    </row>
    <row r="116" spans="1:10">
      <c r="A116" s="12" t="s">
        <v>296</v>
      </c>
      <c r="B116" s="1" t="s">
        <v>485</v>
      </c>
      <c r="C116" s="5">
        <f>Worksheets!C1094</f>
        <v>2050</v>
      </c>
      <c r="D116" s="199">
        <f>Worksheets!D1094</f>
        <v>2050</v>
      </c>
      <c r="E116" s="5">
        <f>Worksheets!E1088</f>
        <v>0</v>
      </c>
      <c r="F116" s="5">
        <f>Worksheets!G1094</f>
        <v>2050</v>
      </c>
      <c r="G116" s="224">
        <f t="shared" si="12"/>
        <v>0</v>
      </c>
      <c r="H116" s="51" t="e">
        <f>Worksheets!#REF!</f>
        <v>#REF!</v>
      </c>
      <c r="I116" s="139" t="e">
        <f t="shared" si="11"/>
        <v>#REF!</v>
      </c>
      <c r="J116" s="5"/>
    </row>
    <row r="117" spans="1:10">
      <c r="A117" s="12" t="s">
        <v>299</v>
      </c>
      <c r="B117" s="1" t="s">
        <v>212</v>
      </c>
      <c r="C117" s="5">
        <f>Worksheets!C1106</f>
        <v>2800</v>
      </c>
      <c r="D117" s="199">
        <f>Worksheets!D1106</f>
        <v>3234</v>
      </c>
      <c r="E117" s="5">
        <f>Worksheets!E1098</f>
        <v>0</v>
      </c>
      <c r="F117" s="5">
        <f>Worksheets!G1106</f>
        <v>5594</v>
      </c>
      <c r="G117" s="224">
        <f t="shared" si="12"/>
        <v>0.72970000000000002</v>
      </c>
      <c r="H117" s="51" t="e">
        <f>Worksheets!#REF!</f>
        <v>#REF!</v>
      </c>
      <c r="I117" s="139" t="e">
        <f t="shared" si="11"/>
        <v>#REF!</v>
      </c>
      <c r="J117" s="5"/>
    </row>
    <row r="118" spans="1:10">
      <c r="A118" s="12" t="s">
        <v>300</v>
      </c>
      <c r="B118" s="1" t="s">
        <v>213</v>
      </c>
      <c r="C118" s="5">
        <f>Worksheets!C1113</f>
        <v>1200</v>
      </c>
      <c r="D118" s="199">
        <f>Worksheets!D1113</f>
        <v>1200</v>
      </c>
      <c r="E118" s="5">
        <f>Worksheets!E1110</f>
        <v>0</v>
      </c>
      <c r="F118" s="5">
        <f>Worksheets!G1113</f>
        <v>0</v>
      </c>
      <c r="G118" s="224">
        <f t="shared" si="12"/>
        <v>-1</v>
      </c>
      <c r="H118" s="51" t="e">
        <f>Worksheets!#REF!</f>
        <v>#REF!</v>
      </c>
      <c r="I118" s="139" t="e">
        <f t="shared" si="11"/>
        <v>#REF!</v>
      </c>
      <c r="J118" s="5"/>
    </row>
    <row r="119" spans="1:10">
      <c r="A119" s="12" t="s">
        <v>301</v>
      </c>
      <c r="B119" s="1" t="s">
        <v>214</v>
      </c>
      <c r="C119" s="5">
        <f>Worksheets!C1122</f>
        <v>1200</v>
      </c>
      <c r="D119" s="199">
        <f>Worksheets!D1122</f>
        <v>1200</v>
      </c>
      <c r="E119" s="5">
        <f>Worksheets!E1117</f>
        <v>0</v>
      </c>
      <c r="F119" s="5">
        <f>Worksheets!G1122</f>
        <v>4000</v>
      </c>
      <c r="G119" s="224">
        <f t="shared" si="12"/>
        <v>2.3332999999999999</v>
      </c>
      <c r="H119" s="51" t="e">
        <f>Worksheets!#REF!</f>
        <v>#REF!</v>
      </c>
      <c r="I119" s="139" t="e">
        <f t="shared" si="11"/>
        <v>#REF!</v>
      </c>
      <c r="J119" s="5"/>
    </row>
    <row r="120" spans="1:10">
      <c r="A120" s="12">
        <v>6110</v>
      </c>
      <c r="B120" s="1" t="s">
        <v>215</v>
      </c>
      <c r="C120" s="5">
        <f>Worksheets!C1130</f>
        <v>21824</v>
      </c>
      <c r="D120" s="199">
        <f>Worksheets!D1130</f>
        <v>21824</v>
      </c>
      <c r="E120" s="5">
        <f>Worksheets!E1126</f>
        <v>0</v>
      </c>
      <c r="F120" s="5">
        <f>Worksheets!G1130</f>
        <v>23000</v>
      </c>
      <c r="G120" s="224">
        <f t="shared" si="12"/>
        <v>5.3900000000000003E-2</v>
      </c>
      <c r="H120" s="51" t="e">
        <f>Worksheets!#REF!</f>
        <v>#REF!</v>
      </c>
      <c r="I120" s="139" t="e">
        <f t="shared" si="11"/>
        <v>#REF!</v>
      </c>
      <c r="J120" s="5"/>
    </row>
    <row r="121" spans="1:10">
      <c r="A121" s="12"/>
      <c r="B121" s="1" t="s">
        <v>149</v>
      </c>
      <c r="C121" s="4" t="str">
        <f t="shared" ref="C121:I121" si="13">"-------------"</f>
        <v>-------------</v>
      </c>
      <c r="D121" s="4" t="str">
        <f t="shared" si="13"/>
        <v>-------------</v>
      </c>
      <c r="E121" s="4" t="str">
        <f t="shared" si="13"/>
        <v>-------------</v>
      </c>
      <c r="F121" s="105" t="str">
        <f t="shared" si="13"/>
        <v>-------------</v>
      </c>
      <c r="G121" s="229" t="str">
        <f>"-------------"</f>
        <v>-------------</v>
      </c>
      <c r="H121" s="50" t="str">
        <f>"-------------"</f>
        <v>-------------</v>
      </c>
      <c r="I121" s="4" t="str">
        <f t="shared" si="13"/>
        <v>-------------</v>
      </c>
      <c r="J121" s="32"/>
    </row>
    <row r="122" spans="1:10">
      <c r="A122" s="15"/>
      <c r="B122" s="16" t="s">
        <v>143</v>
      </c>
      <c r="C122" s="18">
        <f>SUM(C88:C120)</f>
        <v>1670764</v>
      </c>
      <c r="D122" s="18">
        <f>SUM(D88:D120)</f>
        <v>1886601</v>
      </c>
      <c r="E122" s="18">
        <f>SUM(E88:E120)</f>
        <v>0</v>
      </c>
      <c r="F122" s="108">
        <f>SUM(F88:F120)</f>
        <v>1948311</v>
      </c>
      <c r="G122" s="231">
        <f t="shared" ref="G122" si="14">(F122-D122)/D122</f>
        <v>3.27E-2</v>
      </c>
      <c r="H122" s="113" t="e">
        <f>SUM(H88:H120)</f>
        <v>#REF!</v>
      </c>
      <c r="I122" s="35" t="e">
        <f t="shared" ref="I122" si="15">(H122-F122)/F122</f>
        <v>#REF!</v>
      </c>
    </row>
    <row r="123" spans="1:10">
      <c r="C123" s="4"/>
      <c r="D123" s="4"/>
      <c r="E123" s="4"/>
      <c r="F123" s="105"/>
      <c r="G123" s="105"/>
      <c r="H123" s="50"/>
      <c r="I123" s="13"/>
    </row>
    <row r="124" spans="1:10" ht="13.5" thickBot="1">
      <c r="A124" s="1" t="s">
        <v>106</v>
      </c>
      <c r="B124"/>
      <c r="F124" s="104"/>
      <c r="G124" s="104"/>
      <c r="H124" s="51"/>
    </row>
    <row r="125" spans="1:10" ht="14.25" thickTop="1" thickBot="1">
      <c r="A125" s="7" t="s">
        <v>319</v>
      </c>
      <c r="B125" s="8" t="s">
        <v>0</v>
      </c>
      <c r="C125" s="9" t="str">
        <f>C2</f>
        <v>FY 24-25</v>
      </c>
      <c r="D125" s="9" t="str">
        <f>D2</f>
        <v>FY 25-26</v>
      </c>
      <c r="E125" s="9" t="str">
        <f>E2</f>
        <v>YTD @ 01/26</v>
      </c>
      <c r="F125" s="103" t="str">
        <f>F2</f>
        <v>FY 26-27</v>
      </c>
      <c r="G125" s="10" t="s">
        <v>146</v>
      </c>
      <c r="H125" s="110" t="str">
        <f>H2</f>
        <v>FY 20-21</v>
      </c>
      <c r="I125" s="10" t="s">
        <v>146</v>
      </c>
    </row>
    <row r="126" spans="1:10" ht="13.5" thickTop="1">
      <c r="A126" s="12" t="s">
        <v>267</v>
      </c>
      <c r="B126" s="1" t="s">
        <v>216</v>
      </c>
      <c r="C126" s="5">
        <f>Worksheets!C1152</f>
        <v>1057488</v>
      </c>
      <c r="D126" s="5">
        <f>Worksheets!D1141</f>
        <v>1335533</v>
      </c>
      <c r="E126" s="5">
        <f>Worksheets!E1141</f>
        <v>0</v>
      </c>
      <c r="F126" s="104">
        <f>Worksheets!G1152</f>
        <v>1048268</v>
      </c>
      <c r="G126" s="224">
        <f t="shared" ref="G126:G169" si="16">(F126-D126)/D126</f>
        <v>-0.21510000000000001</v>
      </c>
      <c r="H126" s="51" t="e">
        <f>Worksheets!#REF!</f>
        <v>#REF!</v>
      </c>
      <c r="I126" s="13" t="e">
        <f t="shared" ref="I126:I169" si="17">(H126-F126)/F126</f>
        <v>#REF!</v>
      </c>
      <c r="J126" s="5"/>
    </row>
    <row r="127" spans="1:10">
      <c r="A127" s="12" t="s">
        <v>268</v>
      </c>
      <c r="B127" s="1" t="s">
        <v>217</v>
      </c>
      <c r="C127" s="5">
        <f>Worksheets!C1162</f>
        <v>9600</v>
      </c>
      <c r="D127" s="5">
        <f>Worksheets!D1162</f>
        <v>8400</v>
      </c>
      <c r="E127" s="5">
        <f>Worksheets!E1156</f>
        <v>0</v>
      </c>
      <c r="F127" s="104">
        <f>Worksheets!G1162</f>
        <v>0</v>
      </c>
      <c r="G127" s="224">
        <f t="shared" si="16"/>
        <v>-1</v>
      </c>
      <c r="H127" s="51" t="e">
        <f>Worksheets!#REF!</f>
        <v>#REF!</v>
      </c>
      <c r="I127" s="13" t="e">
        <f t="shared" si="17"/>
        <v>#REF!</v>
      </c>
      <c r="J127" s="5"/>
    </row>
    <row r="128" spans="1:10">
      <c r="A128" s="12" t="s">
        <v>269</v>
      </c>
      <c r="B128" s="1" t="s">
        <v>218</v>
      </c>
      <c r="C128" s="5">
        <f>Worksheets!C1171</f>
        <v>96200</v>
      </c>
      <c r="D128" s="5">
        <f>Worksheets!D1171</f>
        <v>106590</v>
      </c>
      <c r="E128" s="5">
        <f>Worksheets!E1166</f>
        <v>0</v>
      </c>
      <c r="F128" s="104">
        <f>Worksheets!G1171</f>
        <v>126500</v>
      </c>
      <c r="G128" s="224">
        <f t="shared" si="16"/>
        <v>0.18679999999999999</v>
      </c>
      <c r="H128" s="51" t="e">
        <f>Worksheets!#REF!</f>
        <v>#REF!</v>
      </c>
      <c r="I128" s="13" t="e">
        <f t="shared" si="17"/>
        <v>#REF!</v>
      </c>
      <c r="J128" s="5"/>
    </row>
    <row r="129" spans="1:10">
      <c r="A129" s="12" t="s">
        <v>302</v>
      </c>
      <c r="B129" s="1" t="s">
        <v>219</v>
      </c>
      <c r="C129" s="5">
        <f>Worksheets!C1185</f>
        <v>29500</v>
      </c>
      <c r="D129" s="5">
        <f>Worksheets!D1185</f>
        <v>25000</v>
      </c>
      <c r="E129" s="5">
        <f>Worksheets!E1175</f>
        <v>0</v>
      </c>
      <c r="F129" s="104">
        <f>Worksheets!G1185</f>
        <v>26000</v>
      </c>
      <c r="G129" s="224">
        <f t="shared" si="16"/>
        <v>0.04</v>
      </c>
      <c r="H129" s="51" t="e">
        <f>Worksheets!#REF!</f>
        <v>#REF!</v>
      </c>
      <c r="I129" s="13" t="e">
        <f t="shared" si="17"/>
        <v>#REF!</v>
      </c>
      <c r="J129" s="5"/>
    </row>
    <row r="130" spans="1:10">
      <c r="A130" s="12" t="s">
        <v>270</v>
      </c>
      <c r="B130" s="1" t="s">
        <v>503</v>
      </c>
      <c r="C130" s="5">
        <f>Worksheets!C1192</f>
        <v>16786</v>
      </c>
      <c r="D130" s="5">
        <f>Worksheets!D1192</f>
        <v>21119</v>
      </c>
      <c r="E130" s="5">
        <f>Worksheets!E1189</f>
        <v>0</v>
      </c>
      <c r="F130" s="104">
        <f>Worksheets!G1192</f>
        <v>16883</v>
      </c>
      <c r="G130" s="224">
        <f t="shared" si="16"/>
        <v>-0.2006</v>
      </c>
      <c r="H130" s="51" t="e">
        <f>Worksheets!#REF!</f>
        <v>#REF!</v>
      </c>
      <c r="I130" s="13" t="e">
        <f t="shared" si="17"/>
        <v>#REF!</v>
      </c>
      <c r="J130" s="5"/>
    </row>
    <row r="131" spans="1:10">
      <c r="A131" s="12" t="s">
        <v>271</v>
      </c>
      <c r="B131" s="1" t="s">
        <v>220</v>
      </c>
      <c r="C131" s="5">
        <f>Worksheets!C1202</f>
        <v>146468</v>
      </c>
      <c r="D131" s="5">
        <f>Worksheets!D1202</f>
        <v>170386</v>
      </c>
      <c r="E131" s="5">
        <f>Worksheets!E1196</f>
        <v>0</v>
      </c>
      <c r="F131" s="104">
        <f>Worksheets!G1201</f>
        <v>172644</v>
      </c>
      <c r="G131" s="224">
        <f t="shared" si="16"/>
        <v>1.3299999999999999E-2</v>
      </c>
      <c r="H131" s="51" t="e">
        <f>Worksheets!#REF!</f>
        <v>#REF!</v>
      </c>
      <c r="I131" s="13" t="e">
        <f t="shared" si="17"/>
        <v>#REF!</v>
      </c>
      <c r="J131" s="5"/>
    </row>
    <row r="132" spans="1:10" s="11" customFormat="1">
      <c r="A132" s="12" t="s">
        <v>272</v>
      </c>
      <c r="B132" s="1" t="s">
        <v>221</v>
      </c>
      <c r="C132" s="5">
        <f>Worksheets!C1211</f>
        <v>220224</v>
      </c>
      <c r="D132" s="5">
        <f>Worksheets!D1211</f>
        <v>267041</v>
      </c>
      <c r="E132" s="5">
        <f>Worksheets!E1205</f>
        <v>0</v>
      </c>
      <c r="F132" s="104">
        <f>Worksheets!G1211</f>
        <v>207313</v>
      </c>
      <c r="G132" s="224">
        <f t="shared" si="16"/>
        <v>-0.22370000000000001</v>
      </c>
      <c r="H132" s="51" t="e">
        <f>Worksheets!#REF!</f>
        <v>#REF!</v>
      </c>
      <c r="I132" s="13" t="e">
        <f t="shared" si="17"/>
        <v>#REF!</v>
      </c>
      <c r="J132" s="5"/>
    </row>
    <row r="133" spans="1:10" s="11" customFormat="1">
      <c r="A133" s="12">
        <v>4650</v>
      </c>
      <c r="B133" s="1" t="s">
        <v>625</v>
      </c>
      <c r="C133" s="5">
        <f>Worksheets!C1217</f>
        <v>12996</v>
      </c>
      <c r="D133" s="5">
        <f>Worksheets!D1217</f>
        <v>12835</v>
      </c>
      <c r="E133" s="5">
        <f>Worksheets!E1214</f>
        <v>0</v>
      </c>
      <c r="F133" s="104">
        <f>Worksheets!G1217</f>
        <v>11168</v>
      </c>
      <c r="G133" s="224">
        <f t="shared" si="16"/>
        <v>-0.12989999999999999</v>
      </c>
      <c r="H133" s="51" t="e">
        <f>Worksheets!#REF!</f>
        <v>#REF!</v>
      </c>
      <c r="I133" s="13" t="e">
        <f t="shared" si="17"/>
        <v>#REF!</v>
      </c>
      <c r="J133" s="5"/>
    </row>
    <row r="134" spans="1:10" ht="12.75" customHeight="1">
      <c r="A134" s="12" t="s">
        <v>273</v>
      </c>
      <c r="B134" s="1" t="s">
        <v>222</v>
      </c>
      <c r="C134" s="5">
        <f>Worksheets!C1223</f>
        <v>2088</v>
      </c>
      <c r="D134" s="5">
        <f>Worksheets!D1223</f>
        <v>2398</v>
      </c>
      <c r="E134" s="5">
        <f>Worksheets!E1220</f>
        <v>0</v>
      </c>
      <c r="F134" s="104">
        <f>Worksheets!G1223</f>
        <v>1980</v>
      </c>
      <c r="G134" s="224">
        <f t="shared" si="16"/>
        <v>-0.17430000000000001</v>
      </c>
      <c r="H134" s="51" t="e">
        <f>Worksheets!#REF!</f>
        <v>#REF!</v>
      </c>
      <c r="I134" s="13" t="e">
        <f t="shared" si="17"/>
        <v>#REF!</v>
      </c>
      <c r="J134" s="5"/>
    </row>
    <row r="135" spans="1:10" ht="12.75" customHeight="1">
      <c r="A135" s="12" t="s">
        <v>274</v>
      </c>
      <c r="B135" s="1" t="s">
        <v>223</v>
      </c>
      <c r="C135" s="5">
        <f>Worksheets!C1231</f>
        <v>2838</v>
      </c>
      <c r="D135" s="5">
        <f>Worksheets!D1231</f>
        <v>2923</v>
      </c>
      <c r="E135" s="5">
        <f>Worksheets!E1228</f>
        <v>0</v>
      </c>
      <c r="F135" s="104">
        <f>Worksheets!G1231</f>
        <v>2844</v>
      </c>
      <c r="G135" s="224">
        <f t="shared" si="16"/>
        <v>-2.7E-2</v>
      </c>
      <c r="H135" s="51" t="e">
        <f>Worksheets!#REF!</f>
        <v>#REF!</v>
      </c>
      <c r="I135" s="13" t="e">
        <f t="shared" si="17"/>
        <v>#REF!</v>
      </c>
      <c r="J135" s="5"/>
    </row>
    <row r="136" spans="1:10" ht="12.75" customHeight="1">
      <c r="A136" s="12">
        <v>4685</v>
      </c>
      <c r="B136" s="1" t="s">
        <v>357</v>
      </c>
      <c r="C136" s="5">
        <f>Worksheets!C1237</f>
        <v>7935</v>
      </c>
      <c r="D136" s="5">
        <f>Worksheets!D1237</f>
        <v>9515</v>
      </c>
      <c r="E136" s="5">
        <f>Worksheets!E1235</f>
        <v>0</v>
      </c>
      <c r="F136" s="104">
        <f>Worksheets!G1237</f>
        <v>9123</v>
      </c>
      <c r="G136" s="224">
        <f t="shared" si="16"/>
        <v>-4.1200000000000001E-2</v>
      </c>
      <c r="H136" s="51" t="e">
        <f>Worksheets!#REF!</f>
        <v>#REF!</v>
      </c>
      <c r="I136" s="13" t="e">
        <f t="shared" si="17"/>
        <v>#REF!</v>
      </c>
      <c r="J136" s="5"/>
    </row>
    <row r="137" spans="1:10" ht="12.75" customHeight="1">
      <c r="A137" s="12" t="s">
        <v>275</v>
      </c>
      <c r="B137" s="1" t="s">
        <v>224</v>
      </c>
      <c r="C137" s="5">
        <f>Worksheets!C1244</f>
        <v>31460</v>
      </c>
      <c r="D137" s="5">
        <f>Worksheets!D1244</f>
        <v>43254</v>
      </c>
      <c r="E137" s="5">
        <f>Worksheets!E1241</f>
        <v>0</v>
      </c>
      <c r="F137" s="104">
        <f>Worksheets!G1244</f>
        <v>46081</v>
      </c>
      <c r="G137" s="224">
        <f t="shared" si="16"/>
        <v>6.54E-2</v>
      </c>
      <c r="H137" s="51" t="e">
        <f>Worksheets!#REF!</f>
        <v>#REF!</v>
      </c>
      <c r="I137" s="13" t="e">
        <f t="shared" si="17"/>
        <v>#REF!</v>
      </c>
      <c r="J137" s="5"/>
    </row>
    <row r="138" spans="1:10" ht="12.75" customHeight="1">
      <c r="A138" s="12" t="s">
        <v>276</v>
      </c>
      <c r="B138" s="1" t="s">
        <v>225</v>
      </c>
      <c r="C138" s="5">
        <f>Worksheets!C1255</f>
        <v>540900</v>
      </c>
      <c r="D138" s="5">
        <f>Worksheets!D1255</f>
        <v>534500</v>
      </c>
      <c r="E138" s="5">
        <f>Worksheets!E1248</f>
        <v>0</v>
      </c>
      <c r="F138" s="104">
        <f>Worksheets!G1255</f>
        <v>516800</v>
      </c>
      <c r="G138" s="224">
        <f t="shared" si="16"/>
        <v>-3.3099999999999997E-2</v>
      </c>
      <c r="H138" s="51" t="e">
        <f>Worksheets!#REF!</f>
        <v>#REF!</v>
      </c>
      <c r="I138" s="13" t="e">
        <f t="shared" si="17"/>
        <v>#REF!</v>
      </c>
      <c r="J138" s="5"/>
    </row>
    <row r="139" spans="1:10" ht="11.25" customHeight="1">
      <c r="A139" s="12" t="s">
        <v>278</v>
      </c>
      <c r="B139" s="1" t="s">
        <v>226</v>
      </c>
      <c r="C139" s="5">
        <f>Worksheets!C1271</f>
        <v>111500</v>
      </c>
      <c r="D139" s="5">
        <f>Worksheets!D1271</f>
        <v>118500</v>
      </c>
      <c r="E139" s="5">
        <f>Worksheets!E1259</f>
        <v>0</v>
      </c>
      <c r="F139" s="104">
        <f>Worksheets!G1271</f>
        <v>146800</v>
      </c>
      <c r="G139" s="224">
        <f t="shared" si="16"/>
        <v>0.23880000000000001</v>
      </c>
      <c r="H139" s="51" t="e">
        <f>Worksheets!#REF!</f>
        <v>#REF!</v>
      </c>
      <c r="I139" s="13" t="e">
        <f t="shared" si="17"/>
        <v>#REF!</v>
      </c>
      <c r="J139" s="5"/>
    </row>
    <row r="140" spans="1:10" ht="13.5" customHeight="1">
      <c r="A140" s="12" t="s">
        <v>279</v>
      </c>
      <c r="B140" s="1" t="s">
        <v>227</v>
      </c>
      <c r="C140" s="5">
        <f>Worksheets!C1281</f>
        <v>79800</v>
      </c>
      <c r="D140" s="5">
        <f>Worksheets!D1281</f>
        <v>78700</v>
      </c>
      <c r="E140" s="5">
        <f>Worksheets!E1274</f>
        <v>0</v>
      </c>
      <c r="F140" s="104">
        <f>Worksheets!G1281</f>
        <v>42700</v>
      </c>
      <c r="G140" s="224">
        <f t="shared" si="16"/>
        <v>-0.45739999999999997</v>
      </c>
      <c r="H140" s="51" t="e">
        <f>Worksheets!#REF!</f>
        <v>#REF!</v>
      </c>
      <c r="I140" s="13" t="e">
        <f t="shared" si="17"/>
        <v>#REF!</v>
      </c>
      <c r="J140" s="5"/>
    </row>
    <row r="141" spans="1:10" ht="12.75" customHeight="1">
      <c r="A141" s="12" t="s">
        <v>311</v>
      </c>
      <c r="B141" s="1" t="s">
        <v>228</v>
      </c>
      <c r="C141" s="5">
        <f>Worksheets!C1292</f>
        <v>9100</v>
      </c>
      <c r="D141" s="5">
        <f>Worksheets!D1292</f>
        <v>11100</v>
      </c>
      <c r="E141" s="5">
        <f>Worksheets!E1284</f>
        <v>0</v>
      </c>
      <c r="F141" s="104">
        <f>Worksheets!G1292</f>
        <v>11300</v>
      </c>
      <c r="G141" s="224">
        <f t="shared" si="16"/>
        <v>1.7999999999999999E-2</v>
      </c>
      <c r="H141" s="51" t="e">
        <f>Worksheets!#REF!</f>
        <v>#REF!</v>
      </c>
      <c r="I141" s="13" t="e">
        <f t="shared" si="17"/>
        <v>#REF!</v>
      </c>
      <c r="J141" s="5"/>
    </row>
    <row r="142" spans="1:10" ht="12.75" customHeight="1">
      <c r="A142" s="12" t="s">
        <v>280</v>
      </c>
      <c r="B142" s="1" t="s">
        <v>229</v>
      </c>
      <c r="C142" s="5">
        <f>Worksheets!C1312</f>
        <v>127450</v>
      </c>
      <c r="D142" s="5">
        <f>Worksheets!D1312</f>
        <v>111500</v>
      </c>
      <c r="E142" s="5">
        <f>Worksheets!E1297</f>
        <v>0</v>
      </c>
      <c r="F142" s="104">
        <f>Worksheets!G1312</f>
        <v>200500</v>
      </c>
      <c r="G142" s="224">
        <f t="shared" si="16"/>
        <v>0.79820000000000002</v>
      </c>
      <c r="H142" s="51" t="e">
        <f>Worksheets!#REF!</f>
        <v>#REF!</v>
      </c>
      <c r="I142" s="13" t="e">
        <f t="shared" si="17"/>
        <v>#REF!</v>
      </c>
      <c r="J142" s="5"/>
    </row>
    <row r="143" spans="1:10" ht="13.5" customHeight="1">
      <c r="A143" s="12" t="s">
        <v>312</v>
      </c>
      <c r="B143" s="1" t="s">
        <v>230</v>
      </c>
      <c r="C143" s="5">
        <f>Worksheets!C1324</f>
        <v>83600</v>
      </c>
      <c r="D143" s="5">
        <f>Worksheets!D1324</f>
        <v>87500</v>
      </c>
      <c r="E143" s="5">
        <f>Worksheets!E1316</f>
        <v>0</v>
      </c>
      <c r="F143" s="104">
        <f>Worksheets!G1324</f>
        <v>108600</v>
      </c>
      <c r="G143" s="224">
        <f t="shared" si="16"/>
        <v>0.24110000000000001</v>
      </c>
      <c r="H143" s="51" t="e">
        <f>Worksheets!#REF!</f>
        <v>#REF!</v>
      </c>
      <c r="I143" s="13" t="e">
        <f t="shared" si="17"/>
        <v>#REF!</v>
      </c>
      <c r="J143" s="5"/>
    </row>
    <row r="144" spans="1:10" ht="12.75" customHeight="1">
      <c r="A144" s="12" t="s">
        <v>304</v>
      </c>
      <c r="B144" s="1" t="s">
        <v>231</v>
      </c>
      <c r="C144" s="5">
        <f>Worksheets!C1338</f>
        <v>46300</v>
      </c>
      <c r="D144" s="5">
        <f>Worksheets!D1338</f>
        <v>36700</v>
      </c>
      <c r="E144" s="5">
        <f>Worksheets!E1328</f>
        <v>0</v>
      </c>
      <c r="F144" s="104">
        <f>Worksheets!G1338</f>
        <v>33800</v>
      </c>
      <c r="G144" s="224">
        <f t="shared" si="16"/>
        <v>-7.9000000000000001E-2</v>
      </c>
      <c r="H144" s="51" t="e">
        <f>Worksheets!#REF!</f>
        <v>#REF!</v>
      </c>
      <c r="I144" s="13" t="e">
        <f t="shared" si="17"/>
        <v>#REF!</v>
      </c>
      <c r="J144" s="5"/>
    </row>
    <row r="145" spans="1:10" ht="12.75" customHeight="1">
      <c r="A145" s="12" t="s">
        <v>313</v>
      </c>
      <c r="B145" s="1" t="s">
        <v>232</v>
      </c>
      <c r="C145" s="5">
        <f>Worksheets!C1348</f>
        <v>123700</v>
      </c>
      <c r="D145" s="5">
        <f>Worksheets!D1348</f>
        <v>170900</v>
      </c>
      <c r="E145" s="5">
        <f>Worksheets!E1342</f>
        <v>0</v>
      </c>
      <c r="F145" s="104">
        <f>Worksheets!G1348</f>
        <v>221600</v>
      </c>
      <c r="G145" s="224">
        <f t="shared" si="16"/>
        <v>0.29670000000000002</v>
      </c>
      <c r="H145" s="51" t="e">
        <f>Worksheets!#REF!</f>
        <v>#REF!</v>
      </c>
      <c r="I145" s="13" t="e">
        <f t="shared" si="17"/>
        <v>#REF!</v>
      </c>
      <c r="J145" s="5"/>
    </row>
    <row r="146" spans="1:10" ht="12.75" customHeight="1">
      <c r="A146" s="12" t="s">
        <v>314</v>
      </c>
      <c r="B146" s="1" t="s">
        <v>233</v>
      </c>
      <c r="C146" s="5">
        <f>Worksheets!C1356</f>
        <v>2000</v>
      </c>
      <c r="D146" s="5">
        <f>Worksheets!D1356</f>
        <v>1900</v>
      </c>
      <c r="E146" s="5">
        <f>Worksheets!E1351</f>
        <v>0</v>
      </c>
      <c r="F146" s="104">
        <f>Worksheets!G1356</f>
        <v>1900</v>
      </c>
      <c r="G146" s="224">
        <f t="shared" si="16"/>
        <v>0</v>
      </c>
      <c r="H146" s="51" t="e">
        <f>Worksheets!#REF!</f>
        <v>#REF!</v>
      </c>
      <c r="I146" s="13" t="e">
        <f t="shared" si="17"/>
        <v>#REF!</v>
      </c>
      <c r="J146" s="5"/>
    </row>
    <row r="147" spans="1:10" ht="12.75" customHeight="1">
      <c r="A147" s="12" t="s">
        <v>315</v>
      </c>
      <c r="B147" s="1" t="s">
        <v>234</v>
      </c>
      <c r="C147" s="5">
        <f>Worksheets!C1374</f>
        <v>129300</v>
      </c>
      <c r="D147" s="5">
        <f>Worksheets!D1374</f>
        <v>126500</v>
      </c>
      <c r="E147" s="5">
        <f>Worksheets!E1359</f>
        <v>0</v>
      </c>
      <c r="F147" s="104">
        <f>Worksheets!G1374</f>
        <v>128900</v>
      </c>
      <c r="G147" s="224">
        <f t="shared" si="16"/>
        <v>1.9E-2</v>
      </c>
      <c r="H147" s="51" t="e">
        <f>Worksheets!#REF!</f>
        <v>#REF!</v>
      </c>
      <c r="I147" s="13" t="e">
        <f t="shared" si="17"/>
        <v>#REF!</v>
      </c>
      <c r="J147" s="5"/>
    </row>
    <row r="148" spans="1:10" ht="12.75" customHeight="1">
      <c r="A148" s="12" t="s">
        <v>281</v>
      </c>
      <c r="B148" s="1" t="s">
        <v>235</v>
      </c>
      <c r="C148" s="5">
        <f>Worksheets!C1389</f>
        <v>17000</v>
      </c>
      <c r="D148" s="5">
        <f>Worksheets!D1389</f>
        <v>18000</v>
      </c>
      <c r="E148" s="5">
        <f>Worksheets!E1378</f>
        <v>0</v>
      </c>
      <c r="F148" s="104">
        <f>Worksheets!G1389</f>
        <v>16400</v>
      </c>
      <c r="G148" s="224">
        <f t="shared" si="16"/>
        <v>-8.8900000000000007E-2</v>
      </c>
      <c r="H148" s="51" t="e">
        <f>Worksheets!#REF!</f>
        <v>#REF!</v>
      </c>
      <c r="I148" s="13" t="e">
        <f t="shared" si="17"/>
        <v>#REF!</v>
      </c>
      <c r="J148" s="5"/>
    </row>
    <row r="149" spans="1:10" ht="12.75" customHeight="1">
      <c r="A149" s="12" t="s">
        <v>305</v>
      </c>
      <c r="B149" s="1" t="s">
        <v>236</v>
      </c>
      <c r="C149" s="5">
        <f>Worksheets!C1398</f>
        <v>3000</v>
      </c>
      <c r="D149" s="5">
        <f>Worksheets!D1398</f>
        <v>3000</v>
      </c>
      <c r="E149" s="5">
        <f>Worksheets!E1393</f>
        <v>0</v>
      </c>
      <c r="F149" s="104">
        <f>Worksheets!G1398</f>
        <v>3000</v>
      </c>
      <c r="G149" s="224">
        <f t="shared" si="16"/>
        <v>0</v>
      </c>
      <c r="H149" s="51" t="e">
        <f>Worksheets!#REF!</f>
        <v>#REF!</v>
      </c>
      <c r="I149" s="13" t="e">
        <f t="shared" si="17"/>
        <v>#REF!</v>
      </c>
      <c r="J149" s="5"/>
    </row>
    <row r="150" spans="1:10" ht="12.75" customHeight="1">
      <c r="A150" s="12" t="s">
        <v>306</v>
      </c>
      <c r="B150" s="1" t="s">
        <v>237</v>
      </c>
      <c r="C150" s="5">
        <f>Worksheets!C1405</f>
        <v>8500</v>
      </c>
      <c r="D150" s="5">
        <f>Worksheets!D1405</f>
        <v>8500</v>
      </c>
      <c r="E150" s="5">
        <f>Worksheets!E1401</f>
        <v>0</v>
      </c>
      <c r="F150" s="104">
        <f>Worksheets!G1405</f>
        <v>1000</v>
      </c>
      <c r="G150" s="224">
        <f t="shared" si="16"/>
        <v>-0.88239999999999996</v>
      </c>
      <c r="H150" s="51" t="e">
        <f>Worksheets!#REF!</f>
        <v>#REF!</v>
      </c>
      <c r="I150" s="13" t="e">
        <f t="shared" si="17"/>
        <v>#REF!</v>
      </c>
      <c r="J150" s="5"/>
    </row>
    <row r="151" spans="1:10" ht="12.75" customHeight="1">
      <c r="A151" s="12" t="s">
        <v>307</v>
      </c>
      <c r="B151" s="1" t="s">
        <v>238</v>
      </c>
      <c r="C151" s="5">
        <f>Worksheets!C1417</f>
        <v>18000</v>
      </c>
      <c r="D151" s="5">
        <f>Worksheets!D1417</f>
        <v>18000</v>
      </c>
      <c r="E151" s="5">
        <f>Worksheets!E1409</f>
        <v>0</v>
      </c>
      <c r="F151" s="104">
        <f>Worksheets!G1417</f>
        <v>18000</v>
      </c>
      <c r="G151" s="224">
        <f t="shared" si="16"/>
        <v>0</v>
      </c>
      <c r="H151" s="51" t="e">
        <f>Worksheets!#REF!</f>
        <v>#REF!</v>
      </c>
      <c r="I151" s="13" t="e">
        <f t="shared" si="17"/>
        <v>#REF!</v>
      </c>
      <c r="J151" s="5"/>
    </row>
    <row r="152" spans="1:10" ht="12.75" customHeight="1">
      <c r="A152" s="12" t="s">
        <v>316</v>
      </c>
      <c r="B152" s="1" t="s">
        <v>239</v>
      </c>
      <c r="C152" s="5">
        <f>Worksheets!C1431</f>
        <v>252000</v>
      </c>
      <c r="D152" s="5">
        <f>Worksheets!D1431</f>
        <v>370700</v>
      </c>
      <c r="E152" s="5">
        <f>Worksheets!E1421</f>
        <v>0</v>
      </c>
      <c r="F152" s="104">
        <f>Worksheets!G1431</f>
        <v>899800</v>
      </c>
      <c r="G152" s="224">
        <f t="shared" si="16"/>
        <v>1.4273</v>
      </c>
      <c r="H152" s="51" t="e">
        <f>Worksheets!#REF!</f>
        <v>#REF!</v>
      </c>
      <c r="I152" s="13" t="e">
        <f t="shared" si="17"/>
        <v>#REF!</v>
      </c>
      <c r="J152" s="5"/>
    </row>
    <row r="153" spans="1:10" ht="12.75" customHeight="1">
      <c r="A153" s="12" t="s">
        <v>317</v>
      </c>
      <c r="B153" s="1" t="s">
        <v>618</v>
      </c>
      <c r="C153" s="5">
        <f>Worksheets!C1441</f>
        <v>76300</v>
      </c>
      <c r="D153" s="5">
        <f>Worksheets!D1441</f>
        <v>66900</v>
      </c>
      <c r="E153" s="5">
        <f>Worksheets!E1434</f>
        <v>0</v>
      </c>
      <c r="F153" s="104">
        <f>Worksheets!G1441</f>
        <v>70700</v>
      </c>
      <c r="G153" s="224">
        <f t="shared" si="16"/>
        <v>5.6800000000000003E-2</v>
      </c>
      <c r="H153" s="51" t="e">
        <f>Worksheets!#REF!</f>
        <v>#REF!</v>
      </c>
      <c r="I153" s="13" t="e">
        <f t="shared" si="17"/>
        <v>#REF!</v>
      </c>
      <c r="J153" s="5"/>
    </row>
    <row r="154" spans="1:10" ht="12" customHeight="1">
      <c r="A154" s="12" t="s">
        <v>308</v>
      </c>
      <c r="B154" s="1" t="s">
        <v>240</v>
      </c>
      <c r="C154" s="5">
        <f>Worksheets!C1454</f>
        <v>51200</v>
      </c>
      <c r="D154" s="5">
        <f>Worksheets!D1454</f>
        <v>53300</v>
      </c>
      <c r="E154" s="5">
        <f>Worksheets!E1444</f>
        <v>0</v>
      </c>
      <c r="F154" s="104">
        <f>Worksheets!G1454</f>
        <v>54100</v>
      </c>
      <c r="G154" s="224">
        <f t="shared" si="16"/>
        <v>1.4999999999999999E-2</v>
      </c>
      <c r="H154" s="51" t="e">
        <f>Worksheets!#REF!</f>
        <v>#REF!</v>
      </c>
      <c r="I154" s="13" t="e">
        <f t="shared" si="17"/>
        <v>#REF!</v>
      </c>
      <c r="J154" s="5"/>
    </row>
    <row r="155" spans="1:10" ht="12.75" customHeight="1">
      <c r="A155" s="12" t="s">
        <v>282</v>
      </c>
      <c r="B155" s="1" t="s">
        <v>241</v>
      </c>
      <c r="C155" s="5">
        <f>Worksheets!C1463</f>
        <v>1500</v>
      </c>
      <c r="D155" s="5">
        <f>Worksheets!D1463</f>
        <v>1500</v>
      </c>
      <c r="E155" s="5">
        <f>Worksheets!E1458</f>
        <v>0</v>
      </c>
      <c r="F155" s="104">
        <f>Worksheets!G1463</f>
        <v>2000</v>
      </c>
      <c r="G155" s="224">
        <f t="shared" si="16"/>
        <v>0.33329999999999999</v>
      </c>
      <c r="H155" s="51" t="e">
        <f>Worksheets!#REF!</f>
        <v>#REF!</v>
      </c>
      <c r="I155" s="13" t="e">
        <f t="shared" si="17"/>
        <v>#REF!</v>
      </c>
      <c r="J155" s="5"/>
    </row>
    <row r="156" spans="1:10" ht="12.75" customHeight="1">
      <c r="A156" s="12" t="s">
        <v>285</v>
      </c>
      <c r="B156" s="1" t="s">
        <v>242</v>
      </c>
      <c r="C156" s="5">
        <f>Worksheets!C1476</f>
        <v>1000</v>
      </c>
      <c r="D156" s="5">
        <f>Worksheets!D1476</f>
        <v>1000</v>
      </c>
      <c r="E156" s="5">
        <f>Worksheets!E1468</f>
        <v>0</v>
      </c>
      <c r="F156" s="104">
        <f>Worksheets!G1476</f>
        <v>1000</v>
      </c>
      <c r="G156" s="224">
        <f t="shared" si="16"/>
        <v>0</v>
      </c>
      <c r="H156" s="51" t="e">
        <f>Worksheets!#REF!</f>
        <v>#REF!</v>
      </c>
      <c r="I156" s="13" t="e">
        <f t="shared" si="17"/>
        <v>#REF!</v>
      </c>
      <c r="J156" s="5"/>
    </row>
    <row r="157" spans="1:10" ht="12.75" customHeight="1">
      <c r="A157" s="12" t="s">
        <v>288</v>
      </c>
      <c r="B157" s="1" t="s">
        <v>243</v>
      </c>
      <c r="C157" s="5">
        <f>Worksheets!C1486</f>
        <v>25000</v>
      </c>
      <c r="D157" s="5">
        <f>Worksheets!D1486</f>
        <v>25000</v>
      </c>
      <c r="E157" s="5">
        <f>Worksheets!E1480</f>
        <v>0</v>
      </c>
      <c r="F157" s="104">
        <f>Worksheets!G1486</f>
        <v>28200</v>
      </c>
      <c r="G157" s="224">
        <f t="shared" si="16"/>
        <v>0.128</v>
      </c>
      <c r="H157" s="51" t="e">
        <f>Worksheets!#REF!</f>
        <v>#REF!</v>
      </c>
      <c r="I157" s="13" t="e">
        <f t="shared" si="17"/>
        <v>#REF!</v>
      </c>
      <c r="J157" s="5"/>
    </row>
    <row r="158" spans="1:10" ht="12.75" customHeight="1">
      <c r="A158" s="12" t="s">
        <v>292</v>
      </c>
      <c r="B158" s="1" t="s">
        <v>244</v>
      </c>
      <c r="C158" s="5">
        <f>Worksheets!C1495</f>
        <v>49000</v>
      </c>
      <c r="D158" s="5">
        <f>Worksheets!D1495</f>
        <v>50700</v>
      </c>
      <c r="E158" s="5">
        <f>Worksheets!E1489</f>
        <v>0</v>
      </c>
      <c r="F158" s="104">
        <f>Worksheets!G1495</f>
        <v>50700</v>
      </c>
      <c r="G158" s="224">
        <f t="shared" si="16"/>
        <v>0</v>
      </c>
      <c r="H158" s="51" t="e">
        <f>Worksheets!#REF!</f>
        <v>#REF!</v>
      </c>
      <c r="I158" s="13" t="e">
        <f t="shared" si="17"/>
        <v>#REF!</v>
      </c>
      <c r="J158" s="5"/>
    </row>
    <row r="159" spans="1:10" ht="12.75" customHeight="1">
      <c r="A159" s="12" t="s">
        <v>295</v>
      </c>
      <c r="B159" s="1" t="s">
        <v>245</v>
      </c>
      <c r="C159" s="5">
        <f>Worksheets!C1505</f>
        <v>14200</v>
      </c>
      <c r="D159" s="5">
        <f>Worksheets!D1505</f>
        <v>14700</v>
      </c>
      <c r="E159" s="5">
        <f>Worksheets!E1498</f>
        <v>0</v>
      </c>
      <c r="F159" s="104">
        <f>Worksheets!G1505</f>
        <v>14700</v>
      </c>
      <c r="G159" s="224">
        <f t="shared" si="16"/>
        <v>0</v>
      </c>
      <c r="H159" s="51" t="e">
        <f>Worksheets!#REF!</f>
        <v>#REF!</v>
      </c>
      <c r="I159" s="13" t="e">
        <f t="shared" si="17"/>
        <v>#REF!</v>
      </c>
      <c r="J159" s="5"/>
    </row>
    <row r="160" spans="1:10" ht="12.75" customHeight="1">
      <c r="A160" s="12" t="s">
        <v>296</v>
      </c>
      <c r="B160" s="1" t="s">
        <v>486</v>
      </c>
      <c r="C160" s="5">
        <f>Worksheets!C1515</f>
        <v>5000</v>
      </c>
      <c r="D160" s="5">
        <f>Worksheets!D1515</f>
        <v>5000</v>
      </c>
      <c r="E160" s="5">
        <f>Worksheets!E1508</f>
        <v>0</v>
      </c>
      <c r="F160" s="104">
        <f>Worksheets!G1515</f>
        <v>7900</v>
      </c>
      <c r="G160" s="224">
        <f t="shared" si="16"/>
        <v>0.57999999999999996</v>
      </c>
      <c r="H160" s="51" t="e">
        <f>Worksheets!#REF!</f>
        <v>#REF!</v>
      </c>
      <c r="I160" s="13" t="e">
        <f t="shared" si="17"/>
        <v>#REF!</v>
      </c>
      <c r="J160" s="5"/>
    </row>
    <row r="161" spans="1:10" ht="12.75" customHeight="1">
      <c r="A161" s="12" t="s">
        <v>299</v>
      </c>
      <c r="B161" s="1" t="s">
        <v>246</v>
      </c>
      <c r="C161" s="5">
        <f>Worksheets!C1526</f>
        <v>3625</v>
      </c>
      <c r="D161" s="5">
        <f>Worksheets!D1526</f>
        <v>4185</v>
      </c>
      <c r="E161" s="5">
        <f>Worksheets!E1520</f>
        <v>0</v>
      </c>
      <c r="F161" s="104">
        <f>Worksheets!G1526</f>
        <v>3500</v>
      </c>
      <c r="G161" s="224">
        <f t="shared" si="16"/>
        <v>-0.16370000000000001</v>
      </c>
      <c r="H161" s="51" t="e">
        <f>Worksheets!#REF!</f>
        <v>#REF!</v>
      </c>
      <c r="I161" s="13" t="e">
        <f t="shared" si="17"/>
        <v>#REF!</v>
      </c>
      <c r="J161" s="5"/>
    </row>
    <row r="162" spans="1:10" ht="12.75" customHeight="1">
      <c r="A162" s="12" t="s">
        <v>300</v>
      </c>
      <c r="B162" s="1" t="s">
        <v>247</v>
      </c>
      <c r="C162" s="5">
        <f>Worksheets!C1532</f>
        <v>0</v>
      </c>
      <c r="D162" s="5">
        <f>Worksheets!D1532</f>
        <v>1000</v>
      </c>
      <c r="E162" s="5">
        <f>Worksheets!E1530</f>
        <v>0</v>
      </c>
      <c r="F162" s="104">
        <f>Worksheets!G1532</f>
        <v>1000</v>
      </c>
      <c r="G162" s="224">
        <v>0</v>
      </c>
      <c r="H162" s="51" t="e">
        <f>Worksheets!#REF!</f>
        <v>#REF!</v>
      </c>
      <c r="I162" s="13" t="e">
        <f t="shared" si="17"/>
        <v>#REF!</v>
      </c>
      <c r="J162" s="5"/>
    </row>
    <row r="163" spans="1:10" ht="12.75" customHeight="1">
      <c r="A163" s="12" t="s">
        <v>301</v>
      </c>
      <c r="B163" s="1" t="s">
        <v>248</v>
      </c>
      <c r="C163" s="5">
        <f>Worksheets!C1542</f>
        <v>2650</v>
      </c>
      <c r="D163" s="5">
        <f>Worksheets!D1542</f>
        <v>3350</v>
      </c>
      <c r="E163" s="5">
        <f>Worksheets!E1536</f>
        <v>0</v>
      </c>
      <c r="F163" s="104">
        <f>Worksheets!G1542</f>
        <v>3200</v>
      </c>
      <c r="G163" s="224">
        <f t="shared" si="16"/>
        <v>-4.48E-2</v>
      </c>
      <c r="H163" s="51" t="e">
        <f>Worksheets!#REF!</f>
        <v>#REF!</v>
      </c>
      <c r="I163" s="13" t="e">
        <f t="shared" si="17"/>
        <v>#REF!</v>
      </c>
      <c r="J163" s="5"/>
    </row>
    <row r="164" spans="1:10" ht="12.75" customHeight="1">
      <c r="A164" s="12">
        <v>6150</v>
      </c>
      <c r="B164" s="1" t="s">
        <v>443</v>
      </c>
      <c r="C164" s="5">
        <f>Worksheets!C1547</f>
        <v>0</v>
      </c>
      <c r="D164" s="5">
        <f>Worksheets!D1547</f>
        <v>0</v>
      </c>
      <c r="E164" s="5">
        <f>Worksheets!E1545</f>
        <v>0</v>
      </c>
      <c r="F164" s="104">
        <f>Worksheets!G1547</f>
        <v>0</v>
      </c>
      <c r="G164" s="224">
        <v>0</v>
      </c>
      <c r="H164" s="51" t="e">
        <f>Worksheets!#REF!</f>
        <v>#REF!</v>
      </c>
      <c r="I164" s="13">
        <v>0</v>
      </c>
      <c r="J164" s="5"/>
    </row>
    <row r="165" spans="1:10" ht="12.75" customHeight="1">
      <c r="A165" s="12" t="s">
        <v>310</v>
      </c>
      <c r="B165" s="1" t="s">
        <v>249</v>
      </c>
      <c r="C165" s="5">
        <f>Worksheets!C1555</f>
        <v>20300</v>
      </c>
      <c r="D165" s="5">
        <f>Worksheets!D1555</f>
        <v>20300</v>
      </c>
      <c r="E165" s="5">
        <f>Worksheets!E1551</f>
        <v>0</v>
      </c>
      <c r="F165" s="104">
        <f>Worksheets!G1555</f>
        <v>19700</v>
      </c>
      <c r="G165" s="224">
        <f t="shared" si="16"/>
        <v>-2.9600000000000001E-2</v>
      </c>
      <c r="H165" s="51" t="e">
        <f>Worksheets!#REF!</f>
        <v>#REF!</v>
      </c>
      <c r="I165" s="13" t="e">
        <f t="shared" si="17"/>
        <v>#REF!</v>
      </c>
      <c r="J165" s="5"/>
    </row>
    <row r="166" spans="1:10" ht="12.75" customHeight="1">
      <c r="A166" s="19"/>
      <c r="B166" s="1" t="s">
        <v>149</v>
      </c>
      <c r="C166" s="4" t="str">
        <f t="shared" ref="C166:I166" si="18">"-------------"</f>
        <v>-------------</v>
      </c>
      <c r="D166" s="4" t="str">
        <f t="shared" si="18"/>
        <v>-------------</v>
      </c>
      <c r="E166" s="4" t="str">
        <f t="shared" si="18"/>
        <v>-------------</v>
      </c>
      <c r="F166" s="105" t="str">
        <f t="shared" si="18"/>
        <v>-------------</v>
      </c>
      <c r="G166" s="229" t="str">
        <f>"-------------"</f>
        <v>-------------</v>
      </c>
      <c r="H166" s="50" t="str">
        <f>"-------------"</f>
        <v>-------------</v>
      </c>
      <c r="I166" s="4" t="str">
        <f t="shared" si="18"/>
        <v>-------------</v>
      </c>
    </row>
    <row r="167" spans="1:10" ht="12.75" customHeight="1">
      <c r="A167" s="20"/>
      <c r="B167" s="16" t="s">
        <v>143</v>
      </c>
      <c r="C167" s="17">
        <f>SUM(C126:C166)</f>
        <v>3435508</v>
      </c>
      <c r="D167" s="17">
        <f>SUM(D126:D165)</f>
        <v>3947929</v>
      </c>
      <c r="E167" s="17">
        <f>SUM(E126:E165)</f>
        <v>0</v>
      </c>
      <c r="F167" s="106">
        <f>SUM(F126:F165)</f>
        <v>4276604</v>
      </c>
      <c r="G167" s="226">
        <f t="shared" si="16"/>
        <v>8.3299999999999999E-2</v>
      </c>
      <c r="H167" s="111" t="e">
        <f>SUM(H126:H165)</f>
        <v>#REF!</v>
      </c>
      <c r="I167" s="35" t="e">
        <f t="shared" si="17"/>
        <v>#REF!</v>
      </c>
    </row>
    <row r="168" spans="1:10" ht="12.75" customHeight="1">
      <c r="F168" s="104"/>
      <c r="G168" s="104"/>
      <c r="H168" s="51"/>
      <c r="I168" s="41"/>
    </row>
    <row r="169" spans="1:10" ht="12.75" customHeight="1">
      <c r="B169" s="2" t="s">
        <v>250</v>
      </c>
      <c r="C169" s="5">
        <f>C167+C122+C85</f>
        <v>8169100</v>
      </c>
      <c r="D169" s="5">
        <f>D167+D122+D85</f>
        <v>9466967</v>
      </c>
      <c r="E169" s="5">
        <f>E167+E122+E85</f>
        <v>0</v>
      </c>
      <c r="F169" s="104">
        <f>F167+F122+F85</f>
        <v>9882434</v>
      </c>
      <c r="G169" s="138">
        <f t="shared" si="16"/>
        <v>4.3900000000000002E-2</v>
      </c>
      <c r="H169" s="51" t="e">
        <f>H167+H122+H85</f>
        <v>#REF!</v>
      </c>
      <c r="I169" s="13" t="e">
        <f t="shared" si="17"/>
        <v>#REF!</v>
      </c>
    </row>
    <row r="170" spans="1:10" ht="12.75" customHeight="1">
      <c r="B170" s="2"/>
      <c r="I170" s="88"/>
    </row>
    <row r="171" spans="1:10" ht="12.75" customHeight="1" thickBot="1">
      <c r="A171" s="1" t="s">
        <v>407</v>
      </c>
      <c r="B171" s="89" t="s">
        <v>992</v>
      </c>
      <c r="C171" s="90"/>
      <c r="D171" s="90"/>
      <c r="E171" s="1"/>
      <c r="F171" s="1"/>
      <c r="G171" s="1"/>
      <c r="H171" s="1"/>
    </row>
    <row r="172" spans="1:10" ht="12.75" customHeight="1" thickTop="1" thickBot="1">
      <c r="A172" s="1" t="s">
        <v>319</v>
      </c>
      <c r="B172" s="91" t="s">
        <v>0</v>
      </c>
      <c r="C172" s="92" t="s">
        <v>338</v>
      </c>
      <c r="D172" s="93" t="s">
        <v>331</v>
      </c>
      <c r="E172" s="1"/>
      <c r="F172" s="1"/>
      <c r="G172" s="1"/>
      <c r="H172" s="1"/>
    </row>
    <row r="173" spans="1:10" ht="12.75" customHeight="1" thickTop="1">
      <c r="B173" s="94" t="s">
        <v>339</v>
      </c>
      <c r="C173" s="95">
        <f>F10</f>
        <v>12509063</v>
      </c>
      <c r="D173" s="96">
        <f>C173/C179</f>
        <v>0.9</v>
      </c>
      <c r="E173" s="1"/>
      <c r="F173" s="1"/>
      <c r="G173" s="1"/>
      <c r="H173" s="1"/>
    </row>
    <row r="174" spans="1:10" ht="12.75" customHeight="1">
      <c r="B174" s="94" t="s">
        <v>340</v>
      </c>
      <c r="C174" s="95">
        <v>60075</v>
      </c>
      <c r="D174" s="96">
        <f>C174/C179</f>
        <v>0</v>
      </c>
      <c r="E174" s="1"/>
      <c r="F174" s="1"/>
      <c r="G174" s="1"/>
      <c r="H174" s="1"/>
    </row>
    <row r="175" spans="1:10" ht="12.75" customHeight="1">
      <c r="B175" s="94" t="s">
        <v>441</v>
      </c>
      <c r="C175" s="205">
        <v>0</v>
      </c>
      <c r="D175" s="96">
        <f>C175/C179</f>
        <v>0</v>
      </c>
      <c r="E175" s="1" t="s">
        <v>990</v>
      </c>
      <c r="F175" s="1"/>
      <c r="G175" s="1"/>
      <c r="H175" s="1"/>
    </row>
    <row r="176" spans="1:10" ht="12.75" customHeight="1">
      <c r="B176" s="94" t="s">
        <v>344</v>
      </c>
      <c r="C176" s="95">
        <f>F34</f>
        <v>1275000</v>
      </c>
      <c r="D176" s="96">
        <f>C176/C179</f>
        <v>0.09</v>
      </c>
      <c r="E176" s="1"/>
      <c r="F176" s="1"/>
      <c r="G176" s="1"/>
      <c r="H176" s="1"/>
    </row>
    <row r="177" spans="1:8" ht="12.75" customHeight="1">
      <c r="B177" s="94" t="s">
        <v>329</v>
      </c>
      <c r="C177" s="95">
        <f>F23+F24+F29+F30+F31+F32+F33</f>
        <v>44500</v>
      </c>
      <c r="D177" s="96">
        <f>C177/C179+0.01</f>
        <v>0.01</v>
      </c>
      <c r="E177" s="1"/>
      <c r="F177" s="1"/>
      <c r="G177" s="1"/>
      <c r="H177" s="1"/>
    </row>
    <row r="178" spans="1:8" ht="12.75" customHeight="1">
      <c r="B178" s="94"/>
      <c r="C178" s="97" t="str">
        <f>"-------------"</f>
        <v>-------------</v>
      </c>
      <c r="D178" s="98"/>
      <c r="E178" s="1"/>
      <c r="F178" s="1"/>
      <c r="G178" s="1"/>
      <c r="H178" s="1"/>
    </row>
    <row r="179" spans="1:8" ht="12.75" customHeight="1">
      <c r="B179" s="99" t="s">
        <v>330</v>
      </c>
      <c r="C179" s="100">
        <f>SUM(C173:C177)</f>
        <v>13888638</v>
      </c>
      <c r="D179" s="101"/>
      <c r="E179" s="1"/>
      <c r="F179" s="1"/>
      <c r="G179" s="1"/>
      <c r="H179" s="1"/>
    </row>
    <row r="180" spans="1:8">
      <c r="B180" s="90"/>
      <c r="C180" s="102">
        <f>F211</f>
        <v>13914857</v>
      </c>
      <c r="D180" s="90"/>
      <c r="E180" s="1"/>
      <c r="F180" s="232">
        <f>C179-C180</f>
        <v>-26219</v>
      </c>
      <c r="G180" s="32"/>
      <c r="H180" s="32"/>
    </row>
    <row r="181" spans="1:8">
      <c r="C181" s="1"/>
      <c r="D181" s="1"/>
      <c r="E181" s="1"/>
      <c r="F181" s="1"/>
      <c r="G181" s="1"/>
      <c r="H181" s="1"/>
    </row>
    <row r="182" spans="1:8" ht="12.75" customHeight="1" thickBot="1">
      <c r="A182" s="1" t="s">
        <v>408</v>
      </c>
      <c r="B182" s="89" t="s">
        <v>1110</v>
      </c>
      <c r="C182" s="90"/>
      <c r="D182" s="90"/>
      <c r="E182" s="1"/>
      <c r="F182" s="1"/>
      <c r="G182" s="1"/>
      <c r="H182" s="1"/>
    </row>
    <row r="183" spans="1:8" ht="12.75" customHeight="1" thickTop="1" thickBot="1">
      <c r="B183" s="91" t="s">
        <v>0</v>
      </c>
      <c r="C183" s="92" t="s">
        <v>338</v>
      </c>
      <c r="D183" s="93" t="s">
        <v>331</v>
      </c>
      <c r="E183" s="1"/>
      <c r="F183" s="1"/>
      <c r="G183" s="1"/>
      <c r="H183" s="1"/>
    </row>
    <row r="184" spans="1:8" ht="12.75" customHeight="1" thickTop="1">
      <c r="A184" s="1" t="s">
        <v>319</v>
      </c>
      <c r="B184" s="94" t="s">
        <v>339</v>
      </c>
      <c r="C184" s="95">
        <f>F10</f>
        <v>12509063</v>
      </c>
      <c r="D184" s="96">
        <f>(C184/C189)</f>
        <v>0.9</v>
      </c>
      <c r="E184" s="1"/>
      <c r="F184" s="32"/>
      <c r="G184" s="32"/>
      <c r="H184" s="32"/>
    </row>
    <row r="185" spans="1:8" ht="12.75" customHeight="1">
      <c r="B185" s="94" t="s">
        <v>398</v>
      </c>
      <c r="C185" s="95">
        <f>F20</f>
        <v>140500</v>
      </c>
      <c r="D185" s="96">
        <f>C185/C189</f>
        <v>0.01</v>
      </c>
      <c r="E185" s="1"/>
      <c r="F185" s="1"/>
      <c r="G185" s="1"/>
      <c r="H185" s="1"/>
    </row>
    <row r="186" spans="1:8" ht="12.75" customHeight="1">
      <c r="B186" s="94" t="s">
        <v>344</v>
      </c>
      <c r="C186" s="95">
        <f>F34</f>
        <v>1275000</v>
      </c>
      <c r="D186" s="96">
        <f>C186/C189</f>
        <v>0.09</v>
      </c>
      <c r="E186" s="1"/>
      <c r="F186" s="32"/>
      <c r="G186" s="32"/>
      <c r="H186" s="32"/>
    </row>
    <row r="187" spans="1:8" ht="12.75" customHeight="1">
      <c r="B187" s="94" t="s">
        <v>329</v>
      </c>
      <c r="C187" s="95">
        <f>F23+F24+F29+F30+F31+F32+F33</f>
        <v>44500</v>
      </c>
      <c r="D187" s="96">
        <f>C187/C189</f>
        <v>0</v>
      </c>
      <c r="E187" s="1"/>
      <c r="F187" s="1"/>
      <c r="G187" s="1"/>
      <c r="H187" s="1"/>
    </row>
    <row r="188" spans="1:8">
      <c r="B188" s="94"/>
      <c r="C188" s="97" t="str">
        <f>"-------------"</f>
        <v>-------------</v>
      </c>
      <c r="D188" s="98"/>
      <c r="E188" s="1"/>
      <c r="F188" s="1"/>
      <c r="G188" s="1"/>
      <c r="H188" s="1"/>
    </row>
    <row r="189" spans="1:8">
      <c r="B189" s="119" t="s">
        <v>330</v>
      </c>
      <c r="C189" s="95">
        <f>SUM(C184:C187)</f>
        <v>13969063</v>
      </c>
      <c r="D189" s="96"/>
      <c r="E189" s="1"/>
      <c r="F189" s="1"/>
      <c r="G189" s="1"/>
      <c r="H189" s="1"/>
    </row>
    <row r="190" spans="1:8">
      <c r="B190" s="99"/>
      <c r="C190" s="120"/>
      <c r="D190" s="121"/>
      <c r="E190" s="1"/>
      <c r="F190" s="1"/>
      <c r="G190" s="1"/>
      <c r="H190" s="1"/>
    </row>
    <row r="191" spans="1:8" ht="13.5" thickBot="1">
      <c r="B191" s="122"/>
      <c r="C191" s="95"/>
      <c r="D191" s="123"/>
      <c r="E191" s="1"/>
      <c r="F191" s="1"/>
      <c r="G191" s="1"/>
      <c r="H191" s="1"/>
    </row>
    <row r="192" spans="1:8" ht="13.5" thickBot="1">
      <c r="B192" s="124" t="s">
        <v>1109</v>
      </c>
      <c r="C192" s="125"/>
      <c r="D192" s="126"/>
      <c r="E192" s="1"/>
      <c r="F192" s="1"/>
      <c r="G192" s="1"/>
      <c r="H192" s="1"/>
    </row>
    <row r="193" spans="1:8">
      <c r="B193" s="127"/>
      <c r="C193" s="128"/>
      <c r="D193" s="129"/>
      <c r="E193" s="1"/>
      <c r="F193" s="1"/>
      <c r="G193" s="1"/>
      <c r="H193" s="1"/>
    </row>
    <row r="194" spans="1:8">
      <c r="B194" s="119"/>
      <c r="C194" s="95"/>
      <c r="D194" s="130"/>
      <c r="E194" s="1"/>
      <c r="F194" s="1"/>
      <c r="G194" s="1"/>
      <c r="H194" s="1"/>
    </row>
    <row r="195" spans="1:8">
      <c r="B195" s="119" t="s">
        <v>527</v>
      </c>
      <c r="C195" s="95">
        <v>0</v>
      </c>
      <c r="D195" s="130"/>
      <c r="E195" s="1"/>
      <c r="F195" s="1"/>
      <c r="G195" s="1"/>
      <c r="H195" s="1"/>
    </row>
    <row r="196" spans="1:8">
      <c r="B196" s="119" t="s">
        <v>549</v>
      </c>
      <c r="C196" s="95">
        <v>0</v>
      </c>
      <c r="D196" s="130"/>
      <c r="E196" s="1"/>
      <c r="F196" s="1"/>
      <c r="G196" s="1"/>
      <c r="H196" s="1"/>
    </row>
    <row r="197" spans="1:8">
      <c r="B197" s="119"/>
      <c r="C197" s="95" t="str">
        <f>"-------------"</f>
        <v>-------------</v>
      </c>
      <c r="D197" s="130"/>
      <c r="E197" s="1"/>
      <c r="F197" s="1"/>
      <c r="G197" s="1"/>
      <c r="H197" s="1"/>
    </row>
    <row r="198" spans="1:8">
      <c r="B198" s="99" t="s">
        <v>330</v>
      </c>
      <c r="C198" s="120">
        <f>SUM(C194:C196)</f>
        <v>0</v>
      </c>
      <c r="D198" s="121"/>
      <c r="E198" s="1"/>
      <c r="F198" s="1"/>
      <c r="G198" s="1"/>
      <c r="H198" s="1"/>
    </row>
    <row r="199" spans="1:8">
      <c r="B199" s="122"/>
      <c r="C199" s="95"/>
      <c r="D199" s="123"/>
      <c r="E199" s="1"/>
      <c r="F199" s="1"/>
      <c r="G199" s="1"/>
      <c r="H199" s="1"/>
    </row>
    <row r="200" spans="1:8" ht="11.25" customHeight="1">
      <c r="B200" s="115"/>
      <c r="C200" s="114"/>
      <c r="D200" s="52"/>
      <c r="E200" s="1"/>
      <c r="F200" s="1"/>
      <c r="G200" s="1"/>
      <c r="H200" s="1"/>
    </row>
    <row r="201" spans="1:8" hidden="1">
      <c r="B201" s="122"/>
      <c r="C201" s="95"/>
      <c r="D201" s="123"/>
      <c r="E201" s="1"/>
      <c r="F201" s="1"/>
      <c r="G201" s="1"/>
      <c r="H201" s="1"/>
    </row>
    <row r="202" spans="1:8">
      <c r="C202" s="1"/>
      <c r="D202" s="1"/>
      <c r="E202" s="1"/>
      <c r="F202" s="1"/>
      <c r="G202" s="1"/>
      <c r="H202" s="1"/>
    </row>
    <row r="203" spans="1:8">
      <c r="B203" s="32"/>
      <c r="C203" s="22"/>
      <c r="D203" s="1"/>
      <c r="E203" s="1"/>
      <c r="F203" s="1"/>
      <c r="G203" s="1"/>
      <c r="H203" s="1"/>
    </row>
    <row r="204" spans="1:8" ht="13.5" thickBot="1"/>
    <row r="205" spans="1:8" ht="14.25" thickTop="1" thickBot="1">
      <c r="A205" s="1" t="s">
        <v>323</v>
      </c>
      <c r="B205" s="177" t="s">
        <v>323</v>
      </c>
      <c r="C205" s="178"/>
      <c r="D205" s="179" t="s">
        <v>988</v>
      </c>
      <c r="E205" s="180" t="s">
        <v>331</v>
      </c>
      <c r="F205" s="181" t="s">
        <v>1000</v>
      </c>
      <c r="G205" s="103" t="s">
        <v>331</v>
      </c>
      <c r="H205" s="165" t="s">
        <v>331</v>
      </c>
    </row>
    <row r="206" spans="1:8" ht="13.5" thickTop="1">
      <c r="B206" s="19" t="s">
        <v>106</v>
      </c>
      <c r="D206" s="207">
        <f>D167</f>
        <v>3947929</v>
      </c>
      <c r="E206" s="6">
        <f>D206/D211</f>
        <v>0.36</v>
      </c>
      <c r="F206" s="210">
        <f>F167</f>
        <v>4276604</v>
      </c>
      <c r="G206" s="206">
        <f>F206/F211</f>
        <v>0.31</v>
      </c>
      <c r="H206" s="166">
        <f>D206/D211</f>
        <v>0.36</v>
      </c>
    </row>
    <row r="207" spans="1:8">
      <c r="B207" s="19" t="s">
        <v>107</v>
      </c>
      <c r="D207" s="207">
        <f>D122</f>
        <v>1886601</v>
      </c>
      <c r="E207" s="6">
        <f>D207/D211</f>
        <v>0.17</v>
      </c>
      <c r="F207" s="210">
        <f>F122</f>
        <v>1948311</v>
      </c>
      <c r="G207" s="206">
        <f>F207/F211</f>
        <v>0.14000000000000001</v>
      </c>
      <c r="H207" s="166">
        <f>D207/D211</f>
        <v>0.17</v>
      </c>
    </row>
    <row r="208" spans="1:8">
      <c r="B208" s="19" t="s">
        <v>320</v>
      </c>
      <c r="D208" s="207">
        <f>D85</f>
        <v>3632437</v>
      </c>
      <c r="E208" s="6">
        <f>D208/D211</f>
        <v>0.33</v>
      </c>
      <c r="F208" s="210">
        <f>F85</f>
        <v>3657519</v>
      </c>
      <c r="G208" s="206">
        <f>F208/F211</f>
        <v>0.26</v>
      </c>
      <c r="H208" s="166">
        <f>D208/D211</f>
        <v>0.33</v>
      </c>
    </row>
    <row r="209" spans="1:8">
      <c r="A209" s="11"/>
      <c r="B209" s="19" t="s">
        <v>322</v>
      </c>
      <c r="D209" s="207">
        <f>C246</f>
        <v>1471711</v>
      </c>
      <c r="E209" s="6">
        <f>D209/D211</f>
        <v>0.13</v>
      </c>
      <c r="F209" s="210">
        <f>G246</f>
        <v>4032423</v>
      </c>
      <c r="G209" s="206">
        <f>F209/F211</f>
        <v>0.28999999999999998</v>
      </c>
      <c r="H209" s="166">
        <f>D209/D211</f>
        <v>0.13</v>
      </c>
    </row>
    <row r="210" spans="1:8">
      <c r="B210" s="19"/>
      <c r="D210" s="208" t="str">
        <f>"-------------"</f>
        <v>-------------</v>
      </c>
      <c r="E210" s="4"/>
      <c r="F210" s="210"/>
      <c r="G210" s="109"/>
      <c r="H210" s="14"/>
    </row>
    <row r="211" spans="1:8">
      <c r="B211" s="39" t="s">
        <v>143</v>
      </c>
      <c r="C211" s="17"/>
      <c r="D211" s="209">
        <f>SUM(D206:D209)</f>
        <v>10938678</v>
      </c>
      <c r="E211" s="162"/>
      <c r="F211" s="211">
        <f>SUM(F206:F210)</f>
        <v>13914857</v>
      </c>
      <c r="G211" s="117"/>
      <c r="H211" s="167"/>
    </row>
    <row r="212" spans="1:8">
      <c r="C212" s="1"/>
      <c r="D212" s="1"/>
      <c r="E212" s="1"/>
      <c r="F212" s="1"/>
      <c r="G212" s="1"/>
      <c r="H212" s="1"/>
    </row>
    <row r="213" spans="1:8">
      <c r="C213" s="1"/>
      <c r="D213" s="1"/>
      <c r="E213" s="1"/>
      <c r="F213" s="1"/>
      <c r="G213" s="1"/>
      <c r="H213" s="1"/>
    </row>
    <row r="214" spans="1:8">
      <c r="C214" s="133"/>
      <c r="E214" s="51"/>
    </row>
    <row r="215" spans="1:8">
      <c r="C215" s="105"/>
      <c r="E215" s="50"/>
    </row>
    <row r="216" spans="1:8">
      <c r="B216" s="2"/>
      <c r="C216" s="104"/>
      <c r="E216" s="51"/>
    </row>
    <row r="217" spans="1:8">
      <c r="C217" s="1"/>
    </row>
    <row r="218" spans="1:8" ht="13.5" thickBot="1">
      <c r="A218" s="1" t="s">
        <v>552</v>
      </c>
    </row>
    <row r="219" spans="1:8" ht="14.25" thickTop="1" thickBot="1">
      <c r="A219" s="1" t="s">
        <v>324</v>
      </c>
      <c r="B219" s="91" t="s">
        <v>1108</v>
      </c>
      <c r="C219" s="134" t="s">
        <v>363</v>
      </c>
      <c r="D219" s="134" t="s">
        <v>364</v>
      </c>
      <c r="E219" s="134" t="s">
        <v>365</v>
      </c>
      <c r="F219" s="134" t="s">
        <v>366</v>
      </c>
      <c r="G219" s="135" t="s">
        <v>331</v>
      </c>
      <c r="H219" s="131"/>
    </row>
    <row r="220" spans="1:8" ht="13.5" thickTop="1">
      <c r="B220" s="94" t="s">
        <v>325</v>
      </c>
      <c r="C220" s="104">
        <f>SUM(F126:F137)</f>
        <v>1668804</v>
      </c>
      <c r="D220" s="104">
        <f>SUM(F88:F99)</f>
        <v>1350292</v>
      </c>
      <c r="E220" s="104">
        <f>SUM(F43:F55)</f>
        <v>1787724</v>
      </c>
      <c r="F220" s="131">
        <f t="shared" ref="F220:F225" si="19">SUM(C220:E220)</f>
        <v>4806820</v>
      </c>
      <c r="G220" s="136">
        <f>F220/F227</f>
        <v>0.49</v>
      </c>
      <c r="H220" s="131"/>
    </row>
    <row r="221" spans="1:8">
      <c r="B221" s="94" t="s">
        <v>326</v>
      </c>
      <c r="C221" s="104">
        <f>SUM(F138:F147)</f>
        <v>1412900</v>
      </c>
      <c r="D221" s="104">
        <f>SUM(F100:F105)</f>
        <v>445100</v>
      </c>
      <c r="E221" s="104">
        <f>SUM(F56:F60)</f>
        <v>375588</v>
      </c>
      <c r="F221" s="131">
        <f t="shared" si="19"/>
        <v>2233588</v>
      </c>
      <c r="G221" s="136">
        <f>F221/F227</f>
        <v>0.23</v>
      </c>
      <c r="H221" s="131"/>
    </row>
    <row r="222" spans="1:8">
      <c r="B222" s="94" t="s">
        <v>332</v>
      </c>
      <c r="C222" s="104">
        <f>SUM(F148:F155)</f>
        <v>1065000</v>
      </c>
      <c r="D222" s="104">
        <f>SUM(F106:F110)</f>
        <v>50025</v>
      </c>
      <c r="E222" s="104">
        <f>SUM(F61:F63)</f>
        <v>236447</v>
      </c>
      <c r="F222" s="131">
        <f t="shared" si="19"/>
        <v>1351472</v>
      </c>
      <c r="G222" s="136">
        <f>F222/F227</f>
        <v>0.14000000000000001</v>
      </c>
      <c r="H222" s="131"/>
    </row>
    <row r="223" spans="1:8">
      <c r="B223" s="94" t="s">
        <v>327</v>
      </c>
      <c r="C223" s="104">
        <f>SUM(F156:F156)</f>
        <v>1000</v>
      </c>
      <c r="D223" s="104">
        <f>SUM(F111:F112)</f>
        <v>750</v>
      </c>
      <c r="E223" s="104">
        <f>SUM(F64:F67)</f>
        <v>479678</v>
      </c>
      <c r="F223" s="131">
        <f t="shared" si="19"/>
        <v>481428</v>
      </c>
      <c r="G223" s="136">
        <f>F223/F227</f>
        <v>0.05</v>
      </c>
      <c r="H223" s="131"/>
    </row>
    <row r="224" spans="1:8">
      <c r="B224" s="94" t="s">
        <v>328</v>
      </c>
      <c r="C224" s="104">
        <f>SUM(F157:F158)</f>
        <v>78900</v>
      </c>
      <c r="D224" s="104">
        <f>SUM(F113:F114)</f>
        <v>54500</v>
      </c>
      <c r="E224" s="104">
        <f>SUM(F68:F73)</f>
        <v>635937</v>
      </c>
      <c r="F224" s="131">
        <f t="shared" si="19"/>
        <v>769337</v>
      </c>
      <c r="G224" s="136">
        <f>F224/F227</f>
        <v>0.08</v>
      </c>
      <c r="H224" s="131"/>
    </row>
    <row r="225" spans="1:9">
      <c r="B225" s="94" t="s">
        <v>329</v>
      </c>
      <c r="C225" s="104">
        <f>SUM(F159:F165)</f>
        <v>50000</v>
      </c>
      <c r="D225" s="104">
        <f>SUM(F115:F120)</f>
        <v>47644</v>
      </c>
      <c r="E225" s="104">
        <f>SUM(F74:F83)</f>
        <v>142145</v>
      </c>
      <c r="F225" s="131">
        <f t="shared" si="19"/>
        <v>239789</v>
      </c>
      <c r="G225" s="136">
        <f>F225/F227</f>
        <v>0.02</v>
      </c>
      <c r="H225" s="102"/>
    </row>
    <row r="226" spans="1:9">
      <c r="B226" s="94"/>
      <c r="C226" s="105" t="str">
        <f>"-------------"</f>
        <v>-------------</v>
      </c>
      <c r="D226" s="105" t="str">
        <f>"-------------"</f>
        <v>-------------</v>
      </c>
      <c r="E226" s="105" t="str">
        <f>"-------------"</f>
        <v>-------------</v>
      </c>
      <c r="F226" s="102" t="str">
        <f>"-------------"</f>
        <v>-------------</v>
      </c>
      <c r="G226" s="142"/>
      <c r="H226" s="131"/>
      <c r="I226" s="136"/>
    </row>
    <row r="227" spans="1:9">
      <c r="B227" s="99" t="s">
        <v>143</v>
      </c>
      <c r="C227" s="106">
        <f>SUM(C220:C225)</f>
        <v>4276604</v>
      </c>
      <c r="D227" s="106">
        <f>SUM(D220:D226)</f>
        <v>1948311</v>
      </c>
      <c r="E227" s="106">
        <f>SUM(E220:E225)</f>
        <v>3657519</v>
      </c>
      <c r="F227" s="132">
        <f>SUM(F220:F225)</f>
        <v>9882434</v>
      </c>
      <c r="G227" s="143"/>
      <c r="H227" s="90"/>
      <c r="I227" s="141"/>
    </row>
    <row r="228" spans="1:9">
      <c r="B228" s="90"/>
      <c r="C228" s="90"/>
      <c r="D228" s="90"/>
      <c r="E228" s="90"/>
      <c r="F228" s="90"/>
      <c r="G228" s="90"/>
      <c r="H228" s="90"/>
      <c r="I228" s="90"/>
    </row>
    <row r="229" spans="1:9">
      <c r="B229" s="90"/>
      <c r="C229" s="104"/>
      <c r="D229" s="104"/>
      <c r="E229" s="104"/>
      <c r="F229" s="104"/>
      <c r="G229" s="104"/>
      <c r="H229" s="104"/>
      <c r="I229" s="90"/>
    </row>
    <row r="230" spans="1:9">
      <c r="B230" s="90"/>
      <c r="C230" s="104"/>
      <c r="D230" s="104"/>
      <c r="E230" s="104"/>
      <c r="F230" s="104"/>
      <c r="G230" s="104"/>
      <c r="H230" s="104"/>
      <c r="I230" s="90"/>
    </row>
    <row r="231" spans="1:9">
      <c r="B231" s="115"/>
      <c r="C231" s="51"/>
      <c r="D231" s="51"/>
      <c r="E231" s="51"/>
      <c r="F231" s="51"/>
      <c r="G231" s="51"/>
      <c r="I231" s="33"/>
    </row>
    <row r="232" spans="1:9">
      <c r="I232" s="33"/>
    </row>
    <row r="233" spans="1:9">
      <c r="I233" s="33"/>
    </row>
    <row r="234" spans="1:9" ht="13.5" thickBot="1">
      <c r="C234" s="1"/>
      <c r="D234" s="1"/>
      <c r="I234" s="33"/>
    </row>
    <row r="235" spans="1:9" ht="52.5" thickTop="1" thickBot="1">
      <c r="A235" s="1" t="s">
        <v>334</v>
      </c>
      <c r="B235" s="184" t="s">
        <v>337</v>
      </c>
      <c r="C235" s="185" t="s">
        <v>1105</v>
      </c>
      <c r="D235" s="186"/>
      <c r="E235" s="187" t="s">
        <v>1107</v>
      </c>
      <c r="F235" s="188"/>
      <c r="G235" s="187" t="s">
        <v>1106</v>
      </c>
      <c r="H235" s="137" t="s">
        <v>702</v>
      </c>
    </row>
    <row r="236" spans="1:9" ht="13.5" thickTop="1">
      <c r="B236" s="19" t="s">
        <v>335</v>
      </c>
      <c r="C236" s="131">
        <v>0</v>
      </c>
      <c r="D236" s="164"/>
      <c r="E236" s="189">
        <f t="shared" ref="E236:E241" si="20">G236-C236</f>
        <v>720000</v>
      </c>
      <c r="F236" s="116"/>
      <c r="G236" s="131">
        <v>720000</v>
      </c>
      <c r="H236" s="116">
        <f>G236+F236</f>
        <v>720000</v>
      </c>
      <c r="I236" s="118"/>
    </row>
    <row r="237" spans="1:9">
      <c r="B237" s="19" t="s">
        <v>336</v>
      </c>
      <c r="C237" s="131">
        <v>289165</v>
      </c>
      <c r="D237" s="164"/>
      <c r="E237" s="190">
        <f t="shared" si="20"/>
        <v>1440835</v>
      </c>
      <c r="F237" s="116"/>
      <c r="G237" s="131">
        <v>1730000</v>
      </c>
      <c r="H237" s="116">
        <v>1270526</v>
      </c>
      <c r="I237" s="118"/>
    </row>
    <row r="238" spans="1:9">
      <c r="B238" s="19" t="s">
        <v>393</v>
      </c>
      <c r="C238" s="131">
        <v>150000</v>
      </c>
      <c r="D238" s="164"/>
      <c r="E238" s="190">
        <f t="shared" si="20"/>
        <v>127000</v>
      </c>
      <c r="F238" s="116"/>
      <c r="G238" s="131">
        <v>277000</v>
      </c>
      <c r="H238" s="116">
        <f t="shared" ref="H238:H243" si="21">G238+F238</f>
        <v>277000</v>
      </c>
      <c r="I238" s="118"/>
    </row>
    <row r="239" spans="1:9">
      <c r="B239" s="19" t="s">
        <v>394</v>
      </c>
      <c r="C239" s="131">
        <v>202546</v>
      </c>
      <c r="D239" s="164"/>
      <c r="E239" s="190">
        <f t="shared" si="20"/>
        <v>12454</v>
      </c>
      <c r="F239" s="116"/>
      <c r="G239" s="131">
        <v>215000</v>
      </c>
      <c r="H239" s="116">
        <f t="shared" si="21"/>
        <v>215000</v>
      </c>
      <c r="I239" s="118"/>
    </row>
    <row r="240" spans="1:9">
      <c r="B240" s="19" t="s">
        <v>395</v>
      </c>
      <c r="C240" s="131">
        <v>0</v>
      </c>
      <c r="D240" s="164"/>
      <c r="E240" s="190">
        <f t="shared" si="20"/>
        <v>330423</v>
      </c>
      <c r="F240" s="116"/>
      <c r="G240" s="131">
        <v>330423</v>
      </c>
      <c r="H240" s="116">
        <f t="shared" si="21"/>
        <v>330423</v>
      </c>
      <c r="I240" s="118"/>
    </row>
    <row r="241" spans="1:9">
      <c r="B241" s="19" t="s">
        <v>456</v>
      </c>
      <c r="C241" s="131">
        <v>0</v>
      </c>
      <c r="D241" s="164"/>
      <c r="E241" s="190">
        <f t="shared" si="20"/>
        <v>0</v>
      </c>
      <c r="F241" s="116"/>
      <c r="G241" s="131">
        <v>0</v>
      </c>
      <c r="H241" s="116">
        <v>250000</v>
      </c>
      <c r="I241" s="118"/>
    </row>
    <row r="242" spans="1:9">
      <c r="B242" s="19" t="s">
        <v>626</v>
      </c>
      <c r="C242" s="131">
        <v>330000</v>
      </c>
      <c r="D242" s="164"/>
      <c r="E242" s="190">
        <f>C242-G242</f>
        <v>70000</v>
      </c>
      <c r="F242" s="116"/>
      <c r="G242" s="131">
        <v>260000</v>
      </c>
      <c r="H242" s="116">
        <v>425000</v>
      </c>
      <c r="I242" s="118"/>
    </row>
    <row r="243" spans="1:9">
      <c r="B243" s="19" t="s">
        <v>542</v>
      </c>
      <c r="C243" s="131">
        <v>500000</v>
      </c>
      <c r="D243" s="164"/>
      <c r="E243" s="190">
        <f>G243-C243</f>
        <v>0</v>
      </c>
      <c r="F243" s="116"/>
      <c r="G243" s="131">
        <v>500000</v>
      </c>
      <c r="H243" s="51">
        <f t="shared" si="21"/>
        <v>500000</v>
      </c>
      <c r="I243" s="118"/>
    </row>
    <row r="244" spans="1:9">
      <c r="B244" s="19" t="s">
        <v>597</v>
      </c>
      <c r="C244" s="131">
        <v>0</v>
      </c>
      <c r="D244" s="164"/>
      <c r="E244" s="190">
        <f>G244-C244</f>
        <v>0</v>
      </c>
      <c r="F244" s="116"/>
      <c r="G244" s="131">
        <v>0</v>
      </c>
      <c r="H244" s="51">
        <v>0</v>
      </c>
      <c r="I244" s="148"/>
    </row>
    <row r="245" spans="1:9">
      <c r="B245" s="19"/>
      <c r="C245" s="102" t="str">
        <f>"-------------"</f>
        <v>-------------</v>
      </c>
      <c r="D245" s="152"/>
      <c r="E245" s="191" t="str">
        <f>"-------------"</f>
        <v>-------------</v>
      </c>
      <c r="F245" s="109"/>
      <c r="G245" s="102" t="str">
        <f>"-------------"</f>
        <v>-------------</v>
      </c>
      <c r="H245" s="109" t="str">
        <f>"-------------"</f>
        <v>-------------</v>
      </c>
    </row>
    <row r="246" spans="1:9">
      <c r="B246" s="20"/>
      <c r="C246" s="132">
        <f>SUM(C236:C245)</f>
        <v>1471711</v>
      </c>
      <c r="D246" s="192"/>
      <c r="E246" s="193">
        <f>SUM(E236:E245)</f>
        <v>2700712</v>
      </c>
      <c r="F246" s="117"/>
      <c r="G246" s="132">
        <f>SUM(G236:G245)</f>
        <v>4032423</v>
      </c>
      <c r="H246" s="117">
        <f>SUM(H236:H244)</f>
        <v>3987949</v>
      </c>
      <c r="I246"/>
    </row>
    <row r="247" spans="1:9">
      <c r="A247" s="22"/>
      <c r="C247" s="22"/>
      <c r="D247" s="164"/>
      <c r="E247" s="47"/>
      <c r="F247" s="22"/>
      <c r="G247" s="22"/>
      <c r="H247" s="109"/>
      <c r="I247" s="34"/>
    </row>
    <row r="248" spans="1:9">
      <c r="C248" s="22"/>
      <c r="D248" s="34"/>
      <c r="E248" s="22"/>
      <c r="F248" s="36"/>
      <c r="G248" s="36"/>
      <c r="H248" s="22"/>
      <c r="I248" s="34"/>
    </row>
    <row r="249" spans="1:9">
      <c r="A249" s="22"/>
      <c r="B249" s="22"/>
      <c r="C249" s="22"/>
      <c r="D249" s="34"/>
      <c r="E249" s="22"/>
      <c r="F249" s="22"/>
      <c r="G249" s="22"/>
      <c r="H249" s="22"/>
      <c r="I249" s="34"/>
    </row>
    <row r="250" spans="1:9">
      <c r="B250" s="2"/>
      <c r="C250" s="1"/>
      <c r="D250" s="1"/>
      <c r="E250" s="1"/>
      <c r="F250" s="22"/>
      <c r="G250" s="22"/>
      <c r="H250" s="1"/>
      <c r="I250" s="32"/>
    </row>
    <row r="251" spans="1:9">
      <c r="C251" s="1" t="s">
        <v>350</v>
      </c>
      <c r="D251" s="1"/>
      <c r="E251" s="1"/>
      <c r="F251" s="1"/>
      <c r="G251" s="1"/>
      <c r="H251" s="1"/>
    </row>
    <row r="252" spans="1:9">
      <c r="C252" s="1"/>
      <c r="D252" s="1"/>
      <c r="E252" s="1"/>
      <c r="F252" s="1"/>
      <c r="G252" s="1"/>
      <c r="H252" s="1"/>
    </row>
    <row r="253" spans="1:9">
      <c r="C253" s="1"/>
      <c r="D253" s="1"/>
      <c r="E253" s="1"/>
      <c r="F253" s="1"/>
      <c r="G253" s="1"/>
      <c r="H253" s="1"/>
    </row>
    <row r="254" spans="1:9">
      <c r="C254" s="1"/>
      <c r="D254" s="1"/>
      <c r="E254" s="1"/>
      <c r="F254" s="1"/>
      <c r="G254" s="1"/>
      <c r="H254" s="1"/>
    </row>
    <row r="255" spans="1:9">
      <c r="A255" s="1" t="s">
        <v>576</v>
      </c>
      <c r="B255" s="1" t="s">
        <v>399</v>
      </c>
      <c r="C255" s="1"/>
      <c r="D255" s="1"/>
      <c r="E255" s="1"/>
      <c r="F255" s="1"/>
      <c r="G255" s="1"/>
      <c r="H255" s="1"/>
    </row>
    <row r="256" spans="1:9">
      <c r="B256" s="1" t="s">
        <v>1103</v>
      </c>
      <c r="C256" s="1"/>
      <c r="D256" s="1"/>
      <c r="E256" s="1"/>
      <c r="F256" s="1"/>
      <c r="G256" s="1"/>
      <c r="H256" s="1"/>
    </row>
    <row r="257" spans="1:9" ht="25.5">
      <c r="C257" s="1"/>
      <c r="D257" s="1"/>
      <c r="E257" s="194"/>
      <c r="F257" s="194" t="s">
        <v>1104</v>
      </c>
      <c r="G257" s="1"/>
      <c r="H257" s="1"/>
    </row>
    <row r="258" spans="1:9">
      <c r="B258" s="1" t="s">
        <v>400</v>
      </c>
      <c r="C258" s="32">
        <v>3084254</v>
      </c>
      <c r="D258" s="32">
        <f>C258*C272</f>
        <v>100238</v>
      </c>
      <c r="E258" s="32"/>
      <c r="F258" s="32">
        <v>100238</v>
      </c>
      <c r="G258" s="1"/>
      <c r="H258" s="32"/>
    </row>
    <row r="259" spans="1:9">
      <c r="B259" s="1" t="s">
        <v>401</v>
      </c>
      <c r="C259" s="32">
        <v>1630324</v>
      </c>
      <c r="D259" s="32">
        <f>C259*C272</f>
        <v>52986</v>
      </c>
      <c r="E259" s="32"/>
      <c r="F259" s="32">
        <v>52986</v>
      </c>
      <c r="G259" s="1"/>
      <c r="H259" s="195"/>
    </row>
    <row r="260" spans="1:9">
      <c r="B260" s="1" t="s">
        <v>402</v>
      </c>
      <c r="C260" s="32">
        <v>1346377</v>
      </c>
      <c r="D260" s="32">
        <f>C260*C272</f>
        <v>43757</v>
      </c>
      <c r="E260" s="32"/>
      <c r="F260" s="32">
        <v>43757</v>
      </c>
      <c r="G260" s="11"/>
      <c r="H260" s="1"/>
    </row>
    <row r="261" spans="1:9">
      <c r="B261" s="1" t="s">
        <v>403</v>
      </c>
      <c r="C261" s="32">
        <v>117475</v>
      </c>
      <c r="D261" s="32">
        <f>C261*C272</f>
        <v>3818</v>
      </c>
      <c r="E261" s="32"/>
      <c r="F261" s="32">
        <v>3818</v>
      </c>
      <c r="G261" s="1"/>
      <c r="H261" s="32"/>
    </row>
    <row r="262" spans="1:9">
      <c r="B262" s="1" t="s">
        <v>404</v>
      </c>
      <c r="C262" s="32">
        <v>0</v>
      </c>
      <c r="D262" s="32">
        <f>C262*C272</f>
        <v>0</v>
      </c>
      <c r="E262" s="32"/>
      <c r="F262" s="32">
        <f>E262*E272</f>
        <v>0</v>
      </c>
      <c r="G262" s="1"/>
      <c r="H262" s="1"/>
    </row>
    <row r="263" spans="1:9">
      <c r="B263" s="1" t="s">
        <v>405</v>
      </c>
      <c r="C263" s="32">
        <v>142145</v>
      </c>
      <c r="D263" s="32">
        <f>C263*C272</f>
        <v>4620</v>
      </c>
      <c r="E263" s="32"/>
      <c r="F263" s="32">
        <v>4620</v>
      </c>
      <c r="G263" s="1"/>
      <c r="H263" s="1"/>
    </row>
    <row r="264" spans="1:9">
      <c r="B264" s="1" t="s">
        <v>534</v>
      </c>
      <c r="C264" s="32">
        <v>418422</v>
      </c>
      <c r="D264" s="32">
        <f>C264*C272</f>
        <v>13599</v>
      </c>
      <c r="E264" s="32"/>
      <c r="F264" s="32">
        <v>13599</v>
      </c>
      <c r="G264" s="1"/>
      <c r="H264" s="1"/>
    </row>
    <row r="265" spans="1:9">
      <c r="B265" s="1" t="s">
        <v>535</v>
      </c>
      <c r="C265" s="32">
        <v>1883142</v>
      </c>
      <c r="D265" s="32">
        <f>C265*C272</f>
        <v>61202</v>
      </c>
      <c r="E265" s="32"/>
      <c r="F265" s="32">
        <v>61202</v>
      </c>
      <c r="G265" s="1"/>
      <c r="H265" s="1"/>
    </row>
    <row r="266" spans="1:9">
      <c r="B266" s="1" t="s">
        <v>527</v>
      </c>
      <c r="C266" s="32">
        <v>848112</v>
      </c>
      <c r="D266" s="32">
        <f>C266*C272</f>
        <v>27564</v>
      </c>
      <c r="E266" s="32"/>
      <c r="F266" s="32">
        <v>27564</v>
      </c>
      <c r="G266" s="1"/>
      <c r="H266" s="1"/>
    </row>
    <row r="267" spans="1:9">
      <c r="B267" s="1" t="s">
        <v>455</v>
      </c>
      <c r="C267" s="32">
        <v>0</v>
      </c>
      <c r="D267" s="32">
        <f>C267*C272</f>
        <v>0</v>
      </c>
      <c r="E267" s="32"/>
      <c r="F267" s="32">
        <v>0</v>
      </c>
      <c r="G267" s="1"/>
      <c r="H267" s="1"/>
    </row>
    <row r="268" spans="1:9">
      <c r="B268" s="1" t="s">
        <v>627</v>
      </c>
      <c r="C268" s="32">
        <v>1146349</v>
      </c>
      <c r="D268" s="32">
        <f>C268*C272</f>
        <v>37256</v>
      </c>
      <c r="E268" s="32"/>
      <c r="F268" s="32">
        <v>37256</v>
      </c>
      <c r="G268" s="1"/>
      <c r="H268" s="1"/>
    </row>
    <row r="269" spans="1:9">
      <c r="B269" s="1" t="s">
        <v>406</v>
      </c>
      <c r="C269" s="196">
        <v>1971223</v>
      </c>
      <c r="D269" s="196">
        <v>60075</v>
      </c>
      <c r="E269" s="196"/>
      <c r="F269" s="196">
        <v>60075</v>
      </c>
      <c r="G269" s="263" t="s">
        <v>993</v>
      </c>
      <c r="H269" s="263"/>
      <c r="I269" s="32"/>
    </row>
    <row r="270" spans="1:9">
      <c r="C270" s="32"/>
      <c r="D270" s="32"/>
      <c r="E270" s="32"/>
      <c r="F270" s="1"/>
      <c r="G270" s="1"/>
      <c r="H270" s="1"/>
    </row>
    <row r="271" spans="1:9">
      <c r="C271" s="32">
        <f>SUM(C258:C270)</f>
        <v>12587823</v>
      </c>
      <c r="D271" s="32"/>
      <c r="E271" s="32"/>
      <c r="F271" s="1"/>
      <c r="G271" s="1"/>
      <c r="H271" s="1"/>
    </row>
    <row r="272" spans="1:9">
      <c r="A272" s="46"/>
      <c r="B272" s="46"/>
      <c r="C272" s="197">
        <v>3.2500000000000001E-2</v>
      </c>
      <c r="D272" s="32">
        <f>SUM(D258:D269)</f>
        <v>405115</v>
      </c>
      <c r="E272" s="32">
        <f>SUM(E258:E269)</f>
        <v>0</v>
      </c>
      <c r="F272" s="32">
        <f>SUM(F258:F269)</f>
        <v>405115</v>
      </c>
      <c r="G272" s="1"/>
      <c r="H272" s="1"/>
      <c r="I272" s="32"/>
    </row>
    <row r="273" spans="1:9">
      <c r="C273" s="1"/>
      <c r="D273" s="1"/>
      <c r="E273" s="1"/>
      <c r="F273" s="1"/>
      <c r="G273" s="1"/>
      <c r="H273" s="1"/>
    </row>
    <row r="274" spans="1:9">
      <c r="C274" s="1"/>
      <c r="E274" s="5">
        <f>F20</f>
        <v>140500</v>
      </c>
      <c r="F274" s="5">
        <f>F272-E274</f>
        <v>264615</v>
      </c>
      <c r="G274" s="1"/>
      <c r="H274" s="32"/>
    </row>
    <row r="275" spans="1:9">
      <c r="C275" s="46"/>
      <c r="E275" s="32"/>
      <c r="F275" s="1"/>
      <c r="G275" s="1"/>
      <c r="H275" s="1"/>
    </row>
    <row r="276" spans="1:9">
      <c r="C276" s="1"/>
      <c r="D276" s="1"/>
      <c r="E276" s="1"/>
      <c r="F276" s="1"/>
      <c r="G276" s="1"/>
      <c r="H276" s="1"/>
    </row>
    <row r="277" spans="1:9">
      <c r="C277" s="22"/>
      <c r="D277" s="34"/>
      <c r="E277" s="22"/>
      <c r="F277" s="22"/>
      <c r="G277" s="22"/>
      <c r="H277" s="36"/>
      <c r="I277" s="34"/>
    </row>
    <row r="278" spans="1:9">
      <c r="C278" s="22"/>
      <c r="D278" s="34"/>
      <c r="E278" s="22"/>
      <c r="F278" s="36"/>
      <c r="G278" s="36"/>
      <c r="H278" s="22"/>
      <c r="I278" s="34"/>
    </row>
    <row r="279" spans="1:9" ht="13.5" thickBot="1"/>
    <row r="280" spans="1:9" ht="27" thickTop="1" thickBot="1">
      <c r="A280" s="182" t="s">
        <v>333</v>
      </c>
      <c r="B280" s="212" t="s">
        <v>337</v>
      </c>
      <c r="C280" s="213"/>
      <c r="D280" s="214" t="s">
        <v>991</v>
      </c>
    </row>
    <row r="281" spans="1:9" ht="13.5" thickTop="1">
      <c r="A281" s="182"/>
      <c r="B281" s="215" t="s">
        <v>335</v>
      </c>
      <c r="C281" s="216"/>
      <c r="D281" s="217">
        <f>G236</f>
        <v>720000</v>
      </c>
    </row>
    <row r="282" spans="1:9">
      <c r="A282" s="182"/>
      <c r="B282" s="215" t="s">
        <v>336</v>
      </c>
      <c r="C282" s="216"/>
      <c r="D282" s="218">
        <f>G237</f>
        <v>1730000</v>
      </c>
    </row>
    <row r="283" spans="1:9">
      <c r="A283" s="182"/>
      <c r="B283" s="215" t="s">
        <v>393</v>
      </c>
      <c r="C283" s="216"/>
      <c r="D283" s="218">
        <f>G238</f>
        <v>277000</v>
      </c>
    </row>
    <row r="284" spans="1:9">
      <c r="A284" s="182"/>
      <c r="B284" s="215" t="s">
        <v>394</v>
      </c>
      <c r="C284" s="216"/>
      <c r="D284" s="218">
        <f t="shared" ref="D284" si="22">H239</f>
        <v>215000</v>
      </c>
    </row>
    <row r="285" spans="1:9">
      <c r="A285" s="182"/>
      <c r="B285" s="215" t="s">
        <v>395</v>
      </c>
      <c r="C285" s="216"/>
      <c r="D285" s="218">
        <f>G240</f>
        <v>330423</v>
      </c>
    </row>
    <row r="286" spans="1:9">
      <c r="A286" s="182"/>
      <c r="B286" s="215" t="s">
        <v>456</v>
      </c>
      <c r="C286" s="216"/>
      <c r="D286" s="218">
        <v>0</v>
      </c>
    </row>
    <row r="287" spans="1:9">
      <c r="A287" s="182"/>
      <c r="B287" s="215" t="s">
        <v>639</v>
      </c>
      <c r="C287" s="216"/>
      <c r="D287" s="218">
        <v>330000</v>
      </c>
    </row>
    <row r="288" spans="1:9">
      <c r="A288" s="182"/>
      <c r="B288" s="215" t="s">
        <v>542</v>
      </c>
      <c r="C288" s="216"/>
      <c r="D288" s="218">
        <f>G243</f>
        <v>500000</v>
      </c>
    </row>
    <row r="289" spans="1:4">
      <c r="A289" s="182"/>
      <c r="B289" s="215" t="s">
        <v>598</v>
      </c>
      <c r="C289" s="216"/>
      <c r="D289" s="218">
        <v>0</v>
      </c>
    </row>
    <row r="290" spans="1:4">
      <c r="A290" s="182"/>
      <c r="B290" s="215"/>
      <c r="C290" s="219"/>
      <c r="D290" s="220" t="s">
        <v>345</v>
      </c>
    </row>
    <row r="291" spans="1:4">
      <c r="A291" s="182"/>
      <c r="B291" s="221"/>
      <c r="C291" s="222"/>
      <c r="D291" s="223">
        <f>SUM(D281:D290)</f>
        <v>4102423</v>
      </c>
    </row>
    <row r="301" spans="1:4">
      <c r="B301" s="1" t="s">
        <v>350</v>
      </c>
    </row>
  </sheetData>
  <mergeCells count="1">
    <mergeCell ref="G269:H269"/>
  </mergeCells>
  <phoneticPr fontId="0" type="noConversion"/>
  <printOptions horizontalCentered="1" verticalCentered="1" headings="1" gridLines="1"/>
  <pageMargins left="0.5" right="0.5" top="0.5" bottom="0.5" header="0.5" footer="0.5"/>
  <pageSetup paperSize="3" orientation="landscape" r:id="rId1"/>
  <headerFooter alignWithMargins="0">
    <oddHeader>&amp;R&amp;D&amp;T
&amp;P</oddHeader>
    <oddFooter>&amp;L&amp;F</oddFooter>
  </headerFooter>
  <rowBreaks count="4" manualBreakCount="4">
    <brk id="39" max="10" man="1"/>
    <brk id="86" max="10" man="1"/>
    <brk id="124" max="10" man="1"/>
    <brk id="170" max="10" man="1"/>
  </rowBreaks>
  <ignoredErrors>
    <ignoredError sqref="D2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7B5A7-8709-4313-9579-C49B3DBF2A5E}">
  <dimension ref="A1:L301"/>
  <sheetViews>
    <sheetView topLeftCell="A53" zoomScaleNormal="100" zoomScaleSheetLayoutView="100" workbookViewId="0">
      <selection activeCell="F85" sqref="F85"/>
    </sheetView>
  </sheetViews>
  <sheetFormatPr defaultColWidth="9" defaultRowHeight="12.75"/>
  <cols>
    <col min="1" max="1" width="23.25" style="1" customWidth="1"/>
    <col min="2" max="2" width="26.75" style="1" customWidth="1"/>
    <col min="3" max="3" width="16.75" style="5" customWidth="1"/>
    <col min="4" max="4" width="15.25" style="5" customWidth="1"/>
    <col min="5" max="5" width="13.625" style="5" hidden="1" customWidth="1"/>
    <col min="6" max="6" width="15.25" style="5" customWidth="1"/>
    <col min="7" max="7" width="14.25" style="5" customWidth="1"/>
    <col min="8" max="8" width="14.25" style="5" hidden="1" customWidth="1"/>
    <col min="9" max="9" width="14.625" style="1" hidden="1" customWidth="1"/>
    <col min="10" max="10" width="14.625" style="1" customWidth="1"/>
    <col min="11" max="11" width="18.75" style="1" customWidth="1"/>
    <col min="12" max="12" width="43.5" style="1" bestFit="1" customWidth="1"/>
    <col min="13" max="13" width="17.625" style="1" customWidth="1"/>
    <col min="14" max="14" width="13.25" style="1" customWidth="1"/>
    <col min="15" max="15" width="17.25" style="1" customWidth="1"/>
    <col min="16" max="16" width="12.25" style="1" customWidth="1"/>
    <col min="17" max="17" width="11" style="1" customWidth="1"/>
    <col min="18" max="16384" width="9" style="1"/>
  </cols>
  <sheetData>
    <row r="1" spans="1:12" ht="13.5" thickBot="1">
      <c r="A1" s="3" t="s">
        <v>1120</v>
      </c>
    </row>
    <row r="2" spans="1:12" ht="14.25" thickTop="1" thickBot="1">
      <c r="A2" s="7" t="s">
        <v>319</v>
      </c>
      <c r="B2" s="8" t="s">
        <v>0</v>
      </c>
      <c r="C2" s="9" t="s">
        <v>861</v>
      </c>
      <c r="D2" s="9" t="s">
        <v>988</v>
      </c>
      <c r="E2" s="9" t="s">
        <v>1001</v>
      </c>
      <c r="F2" s="103" t="s">
        <v>1000</v>
      </c>
      <c r="G2" s="103" t="s">
        <v>146</v>
      </c>
      <c r="H2" s="103" t="s">
        <v>701</v>
      </c>
      <c r="I2" s="236" t="s">
        <v>146</v>
      </c>
      <c r="J2" s="103" t="s">
        <v>1121</v>
      </c>
    </row>
    <row r="3" spans="1:12" ht="13.5" thickTop="1">
      <c r="A3" s="12" t="s">
        <v>251</v>
      </c>
      <c r="B3" s="1" t="s">
        <v>147</v>
      </c>
      <c r="C3" s="199">
        <f>Worksheets!C2</f>
        <v>7411676</v>
      </c>
      <c r="D3" s="199">
        <f>Worksheets!D2</f>
        <v>7657759</v>
      </c>
      <c r="E3" s="5">
        <f>Worksheets!E2</f>
        <v>0</v>
      </c>
      <c r="F3" s="104">
        <f>Worksheets!G2</f>
        <v>10945697</v>
      </c>
      <c r="G3" s="138">
        <f>(F3-D3)/D3</f>
        <v>0.4294</v>
      </c>
      <c r="H3" s="104" t="e">
        <f>Worksheets!#REF!</f>
        <v>#REF!</v>
      </c>
      <c r="I3" s="240" t="e">
        <f t="shared" ref="I3:I8" si="0">(H3-D3)/D3</f>
        <v>#REF!</v>
      </c>
      <c r="J3" s="241">
        <f>F3-D3</f>
        <v>3287938</v>
      </c>
      <c r="K3" s="1">
        <f>F3/12777/12</f>
        <v>71.389325872009593</v>
      </c>
      <c r="L3" s="1" t="s">
        <v>1130</v>
      </c>
    </row>
    <row r="4" spans="1:12">
      <c r="A4" s="12" t="s">
        <v>252</v>
      </c>
      <c r="B4" s="1" t="s">
        <v>341</v>
      </c>
      <c r="C4" s="199">
        <f>Worksheets!C7</f>
        <v>1499504</v>
      </c>
      <c r="D4" s="199">
        <f>Worksheets!D7</f>
        <v>1533207</v>
      </c>
      <c r="E4" s="5">
        <f>Worksheets!E7</f>
        <v>0</v>
      </c>
      <c r="F4" s="104">
        <f>Worksheets!G7</f>
        <v>1495012</v>
      </c>
      <c r="G4" s="138">
        <f>(F4-D4)/D4</f>
        <v>-2.4899999999999999E-2</v>
      </c>
      <c r="H4" s="104" t="e">
        <f>Worksheets!#REF!</f>
        <v>#REF!</v>
      </c>
      <c r="I4" s="240" t="e">
        <f t="shared" si="0"/>
        <v>#REF!</v>
      </c>
      <c r="J4" s="241">
        <f t="shared" ref="J4:J10" si="1">F4-D4</f>
        <v>-38195</v>
      </c>
      <c r="L4" s="1" t="s">
        <v>1127</v>
      </c>
    </row>
    <row r="5" spans="1:12">
      <c r="A5" s="12" t="s">
        <v>253</v>
      </c>
      <c r="B5" s="1" t="s">
        <v>148</v>
      </c>
      <c r="C5" s="199">
        <f>Worksheets!C12</f>
        <v>44402</v>
      </c>
      <c r="D5" s="199">
        <f>Worksheets!D12</f>
        <v>46181</v>
      </c>
      <c r="E5" s="5">
        <f>Worksheets!E12</f>
        <v>0</v>
      </c>
      <c r="F5" s="104">
        <f>Worksheets!G12</f>
        <v>68354</v>
      </c>
      <c r="G5" s="138">
        <f>(F5-D5)/D5</f>
        <v>0.48010000000000003</v>
      </c>
      <c r="H5" s="104" t="e">
        <f>Worksheets!#REF!</f>
        <v>#REF!</v>
      </c>
      <c r="I5" s="240" t="e">
        <f t="shared" si="0"/>
        <v>#REF!</v>
      </c>
      <c r="J5" s="241">
        <f t="shared" si="1"/>
        <v>22173</v>
      </c>
      <c r="L5" s="1" t="s">
        <v>1125</v>
      </c>
    </row>
    <row r="6" spans="1:12">
      <c r="A6" s="12" t="s">
        <v>254</v>
      </c>
      <c r="B6" s="1" t="s">
        <v>989</v>
      </c>
      <c r="C6" s="199">
        <f>Worksheets!C16</f>
        <v>333018</v>
      </c>
      <c r="D6" s="199">
        <f>Worksheets!D16</f>
        <v>346356</v>
      </c>
      <c r="E6" s="5">
        <f>Worksheets!16:16</f>
        <v>0</v>
      </c>
      <c r="F6" s="104">
        <f>Worksheets!G16</f>
        <v>0</v>
      </c>
      <c r="G6" s="138">
        <f>(F6-D6)/D6</f>
        <v>-1</v>
      </c>
      <c r="H6" s="104" t="e">
        <f>Worksheets!#REF!</f>
        <v>#REF!</v>
      </c>
      <c r="I6" s="240" t="e">
        <f t="shared" si="0"/>
        <v>#REF!</v>
      </c>
      <c r="J6" s="241">
        <f t="shared" si="1"/>
        <v>-346356</v>
      </c>
      <c r="L6" s="1" t="s">
        <v>1126</v>
      </c>
    </row>
    <row r="7" spans="1:12" ht="13.5" customHeight="1">
      <c r="A7" s="12" t="s">
        <v>255</v>
      </c>
      <c r="B7" s="1" t="s">
        <v>343</v>
      </c>
      <c r="C7" s="199">
        <f>Worksheets!C21</f>
        <v>0</v>
      </c>
      <c r="D7" s="199">
        <f>Worksheets!D21</f>
        <v>0</v>
      </c>
      <c r="E7" s="5">
        <f>Worksheets!E21</f>
        <v>0</v>
      </c>
      <c r="F7" s="104">
        <f>Worksheets!G21</f>
        <v>0</v>
      </c>
      <c r="G7" s="138">
        <v>0</v>
      </c>
      <c r="H7" s="104" t="e">
        <f>Worksheets!#REF!</f>
        <v>#REF!</v>
      </c>
      <c r="I7" s="240" t="e">
        <f t="shared" si="0"/>
        <v>#REF!</v>
      </c>
      <c r="J7" s="241">
        <f t="shared" si="1"/>
        <v>0</v>
      </c>
      <c r="L7" s="1" t="s">
        <v>1128</v>
      </c>
    </row>
    <row r="8" spans="1:12" ht="13.5" customHeight="1">
      <c r="A8" s="12" t="s">
        <v>256</v>
      </c>
      <c r="B8" s="1" t="s">
        <v>342</v>
      </c>
      <c r="C8" s="199">
        <f>Worksheets!C26</f>
        <v>0</v>
      </c>
      <c r="D8" s="199">
        <f>Worksheets!D26</f>
        <v>0</v>
      </c>
      <c r="E8" s="5">
        <f>Worksheets!26:26</f>
        <v>0</v>
      </c>
      <c r="F8" s="104">
        <f>Worksheets!G26</f>
        <v>0</v>
      </c>
      <c r="G8" s="138">
        <v>0</v>
      </c>
      <c r="H8" s="104" t="e">
        <f>Worksheets!#REF!</f>
        <v>#REF!</v>
      </c>
      <c r="I8" s="240" t="e">
        <f t="shared" si="0"/>
        <v>#REF!</v>
      </c>
      <c r="J8" s="241">
        <f t="shared" si="1"/>
        <v>0</v>
      </c>
      <c r="L8" s="1" t="s">
        <v>1129</v>
      </c>
    </row>
    <row r="9" spans="1:12" ht="10.5" customHeight="1">
      <c r="A9" s="19"/>
      <c r="B9" s="1" t="s">
        <v>149</v>
      </c>
      <c r="C9" s="4" t="s">
        <v>345</v>
      </c>
      <c r="D9" s="200" t="str">
        <f t="shared" ref="D9:I9" si="2">"-------------"</f>
        <v>-------------</v>
      </c>
      <c r="E9" s="4" t="str">
        <f t="shared" si="2"/>
        <v>-------------</v>
      </c>
      <c r="F9" s="105" t="str">
        <f t="shared" si="2"/>
        <v>-------------</v>
      </c>
      <c r="G9" s="105" t="str">
        <f t="shared" si="2"/>
        <v>-------------</v>
      </c>
      <c r="H9" s="105" t="str">
        <f t="shared" si="2"/>
        <v>-------------</v>
      </c>
      <c r="I9" s="242" t="str">
        <f t="shared" si="2"/>
        <v>-------------</v>
      </c>
      <c r="J9" s="241"/>
    </row>
    <row r="10" spans="1:12" ht="13.5" customHeight="1">
      <c r="A10" s="20"/>
      <c r="B10" s="16" t="s">
        <v>143</v>
      </c>
      <c r="C10" s="17">
        <f>SUM(C3:C9)</f>
        <v>9288600</v>
      </c>
      <c r="D10" s="201">
        <f>SUM(D3:D9)</f>
        <v>9583503</v>
      </c>
      <c r="E10" s="17">
        <f>SUM(E3:E9)</f>
        <v>0</v>
      </c>
      <c r="F10" s="106">
        <f>SUM(F3:F9)</f>
        <v>12509063</v>
      </c>
      <c r="G10" s="237">
        <f>(F10-D10)/D10</f>
        <v>0.30530000000000002</v>
      </c>
      <c r="H10" s="106" t="e">
        <f>SUM(H3:H9)</f>
        <v>#REF!</v>
      </c>
      <c r="I10" s="243" t="e">
        <f>(H10-F10)/F10</f>
        <v>#REF!</v>
      </c>
      <c r="J10" s="241">
        <f t="shared" si="1"/>
        <v>2925560</v>
      </c>
    </row>
    <row r="11" spans="1:12" ht="13.5" thickBot="1">
      <c r="A11" s="3" t="s">
        <v>144</v>
      </c>
      <c r="B11"/>
      <c r="F11" s="104"/>
      <c r="G11" s="104"/>
      <c r="H11" s="51"/>
    </row>
    <row r="12" spans="1:12" ht="14.25" thickTop="1" thickBot="1">
      <c r="A12" s="7" t="s">
        <v>319</v>
      </c>
      <c r="B12" s="8" t="s">
        <v>0</v>
      </c>
      <c r="C12" s="9" t="str">
        <f>C2</f>
        <v>FY 24-25</v>
      </c>
      <c r="D12" s="9" t="str">
        <f>D2</f>
        <v>FY 25-26</v>
      </c>
      <c r="E12" s="9" t="str">
        <f>E2</f>
        <v>YTD @ 01/26</v>
      </c>
      <c r="F12" s="103" t="str">
        <f>F2</f>
        <v>FY 26-27</v>
      </c>
      <c r="G12" s="238" t="s">
        <v>146</v>
      </c>
      <c r="H12" s="110" t="str">
        <f>H2</f>
        <v>FY 20-21</v>
      </c>
      <c r="I12" s="10" t="s">
        <v>146</v>
      </c>
      <c r="J12" s="233"/>
    </row>
    <row r="13" spans="1:12" ht="13.5" thickTop="1">
      <c r="A13" s="12" t="s">
        <v>260</v>
      </c>
      <c r="B13" s="1" t="s">
        <v>152</v>
      </c>
      <c r="C13" s="199">
        <f>Worksheets!C62</f>
        <v>100</v>
      </c>
      <c r="D13" s="199">
        <f>Worksheets!D62</f>
        <v>12075</v>
      </c>
      <c r="E13" s="5">
        <f>Worksheets!E62</f>
        <v>0</v>
      </c>
      <c r="F13" s="5">
        <f>Worksheets!G62</f>
        <v>10000</v>
      </c>
      <c r="G13" s="138">
        <f>(F13-D13)/D13</f>
        <v>-0.17180000000000001</v>
      </c>
      <c r="H13" s="51" t="e">
        <f>Worksheets!#REF!</f>
        <v>#REF!</v>
      </c>
      <c r="I13" s="13" t="e">
        <f>(H13-D13)/D13</f>
        <v>#REF!</v>
      </c>
      <c r="J13" s="88"/>
    </row>
    <row r="14" spans="1:12">
      <c r="A14" s="12" t="s">
        <v>261</v>
      </c>
      <c r="B14" s="1" t="s">
        <v>153</v>
      </c>
      <c r="C14" s="199">
        <f>Worksheets!C68</f>
        <v>20000</v>
      </c>
      <c r="D14" s="199">
        <f>Worksheets!D68</f>
        <v>42500</v>
      </c>
      <c r="E14" s="5">
        <f>Worksheets!E68</f>
        <v>0</v>
      </c>
      <c r="F14" s="5">
        <f>Worksheets!G68</f>
        <v>75000</v>
      </c>
      <c r="G14" s="138">
        <f>(F14-D14)/D14</f>
        <v>0.76470000000000005</v>
      </c>
      <c r="H14" s="51" t="e">
        <f>Worksheets!#REF!</f>
        <v>#REF!</v>
      </c>
      <c r="I14" s="13" t="e">
        <f>(H14-D14)/D14</f>
        <v>#REF!</v>
      </c>
      <c r="J14" s="88"/>
    </row>
    <row r="15" spans="1:12">
      <c r="A15" s="12" t="s">
        <v>262</v>
      </c>
      <c r="B15" s="1" t="s">
        <v>500</v>
      </c>
      <c r="C15" s="199">
        <f>Worksheets!C73</f>
        <v>126517</v>
      </c>
      <c r="D15" s="199">
        <f>Worksheets!D73</f>
        <v>285498</v>
      </c>
      <c r="E15" s="5">
        <f>Worksheets!E73</f>
        <v>0</v>
      </c>
      <c r="F15" s="5">
        <f>Worksheets!G73</f>
        <v>50000</v>
      </c>
      <c r="G15" s="138">
        <f>(F15-D15)/D15</f>
        <v>-0.82489999999999997</v>
      </c>
      <c r="H15" s="51" t="e">
        <f>Worksheets!#REF!</f>
        <v>#REF!</v>
      </c>
      <c r="I15" s="13" t="e">
        <f>(H15-D15)/D15</f>
        <v>#REF!</v>
      </c>
      <c r="J15" s="88"/>
    </row>
    <row r="16" spans="1:12">
      <c r="A16" s="12">
        <v>3485</v>
      </c>
      <c r="B16" s="1" t="s">
        <v>578</v>
      </c>
      <c r="C16" s="199">
        <f>Worksheets!C78</f>
        <v>5500</v>
      </c>
      <c r="D16" s="199">
        <f>Worksheets!D78</f>
        <v>5500</v>
      </c>
      <c r="E16" s="5">
        <f>Worksheets!E78</f>
        <v>0</v>
      </c>
      <c r="F16" s="5">
        <f>Worksheets!G78</f>
        <v>5500</v>
      </c>
      <c r="G16" s="138">
        <f>(F16-D16)/D16</f>
        <v>0</v>
      </c>
      <c r="H16" s="51" t="e">
        <f>Worksheets!#REF!</f>
        <v>#REF!</v>
      </c>
      <c r="I16" s="13" t="e">
        <f>(H16-D16)/D16</f>
        <v>#REF!</v>
      </c>
      <c r="J16" s="88"/>
    </row>
    <row r="17" spans="1:11">
      <c r="A17" s="12">
        <v>3490</v>
      </c>
      <c r="B17" s="1" t="s">
        <v>544</v>
      </c>
      <c r="C17" s="199">
        <f>Worksheets!C83</f>
        <v>0</v>
      </c>
      <c r="D17" s="199">
        <f>Worksheets!D83</f>
        <v>0</v>
      </c>
      <c r="E17" s="5">
        <f>Worksheets!E83</f>
        <v>0</v>
      </c>
      <c r="F17" s="5">
        <f>Worksheets!G83</f>
        <v>0</v>
      </c>
      <c r="G17" s="138">
        <v>0</v>
      </c>
      <c r="H17" s="51" t="e">
        <f>Worksheets!#REF!</f>
        <v>#REF!</v>
      </c>
      <c r="I17" s="13" t="e">
        <f>(H17-D17)/D17</f>
        <v>#REF!</v>
      </c>
      <c r="J17" s="88"/>
    </row>
    <row r="18" spans="1:11">
      <c r="A18" s="19"/>
      <c r="B18" s="1" t="s">
        <v>149</v>
      </c>
      <c r="C18" s="4" t="str">
        <f t="shared" ref="C18:I18" si="3">"-------------"</f>
        <v>-------------</v>
      </c>
      <c r="D18" s="200" t="str">
        <f t="shared" si="3"/>
        <v>-------------</v>
      </c>
      <c r="E18" s="4" t="str">
        <f t="shared" si="3"/>
        <v>-------------</v>
      </c>
      <c r="F18" s="105" t="str">
        <f t="shared" si="3"/>
        <v>-------------</v>
      </c>
      <c r="G18" s="239" t="str">
        <f>"-------------"</f>
        <v>-------------</v>
      </c>
      <c r="H18" s="50" t="str">
        <f t="shared" si="3"/>
        <v>-------------</v>
      </c>
      <c r="I18" s="28" t="str">
        <f t="shared" si="3"/>
        <v>-------------</v>
      </c>
      <c r="J18" s="4"/>
    </row>
    <row r="19" spans="1:11" hidden="1">
      <c r="A19" s="20"/>
      <c r="B19" s="16" t="s">
        <v>143</v>
      </c>
      <c r="C19" s="17">
        <f>SUM(E12:E18)</f>
        <v>0</v>
      </c>
      <c r="D19" s="199"/>
      <c r="E19" s="17">
        <f>SUM(E12:E18)</f>
        <v>0</v>
      </c>
      <c r="F19" s="104"/>
      <c r="G19" s="138"/>
      <c r="H19" s="51"/>
      <c r="I19" s="13">
        <f>IF(D19=0,0,(F19/D19)-1)</f>
        <v>0</v>
      </c>
      <c r="J19" s="88"/>
    </row>
    <row r="20" spans="1:11">
      <c r="A20" s="20"/>
      <c r="B20" s="16" t="s">
        <v>143</v>
      </c>
      <c r="C20" s="17">
        <f>SUM(C13:C17)</f>
        <v>152117</v>
      </c>
      <c r="D20" s="201">
        <f>SUM(D13:D18)</f>
        <v>345573</v>
      </c>
      <c r="E20" s="17">
        <f>SUM(E13:E17)</f>
        <v>0</v>
      </c>
      <c r="F20" s="106">
        <f>SUM(F13:F17)</f>
        <v>140500</v>
      </c>
      <c r="G20" s="237">
        <f>(F20-D20)/D20</f>
        <v>-0.59340000000000004</v>
      </c>
      <c r="H20" s="111" t="e">
        <f>SUM(H13:H17)</f>
        <v>#REF!</v>
      </c>
      <c r="I20" s="35" t="e">
        <f>(H20-F20)/F20</f>
        <v>#REF!</v>
      </c>
      <c r="J20" s="88"/>
    </row>
    <row r="21" spans="1:11" ht="13.5" thickBot="1">
      <c r="A21" s="3" t="s">
        <v>321</v>
      </c>
      <c r="B21"/>
      <c r="C21" s="5" t="s">
        <v>350</v>
      </c>
      <c r="F21" s="104"/>
      <c r="G21" s="104"/>
      <c r="H21" s="51"/>
      <c r="I21" s="14"/>
    </row>
    <row r="22" spans="1:11" ht="14.25" thickTop="1" thickBot="1">
      <c r="A22" s="7" t="s">
        <v>319</v>
      </c>
      <c r="B22" s="8" t="s">
        <v>0</v>
      </c>
      <c r="C22" s="9" t="str">
        <f>C2</f>
        <v>FY 24-25</v>
      </c>
      <c r="D22" s="9" t="str">
        <f>D2</f>
        <v>FY 25-26</v>
      </c>
      <c r="E22" s="9" t="str">
        <f>E2</f>
        <v>YTD @ 01/26</v>
      </c>
      <c r="F22" s="103" t="str">
        <f>F2</f>
        <v>FY 26-27</v>
      </c>
      <c r="G22" s="238" t="s">
        <v>146</v>
      </c>
      <c r="H22" s="110" t="str">
        <f>H2</f>
        <v>FY 20-21</v>
      </c>
      <c r="I22" s="10" t="s">
        <v>146</v>
      </c>
      <c r="J22" s="233"/>
    </row>
    <row r="23" spans="1:11" ht="13.5" thickTop="1">
      <c r="A23" s="12" t="s">
        <v>257</v>
      </c>
      <c r="B23" s="1" t="s">
        <v>150</v>
      </c>
      <c r="C23" s="5">
        <f>Worksheets!C31</f>
        <v>45000</v>
      </c>
      <c r="D23" s="199">
        <f>Worksheets!D31</f>
        <v>35000</v>
      </c>
      <c r="E23" s="5">
        <f>Worksheets!E31</f>
        <v>0</v>
      </c>
      <c r="F23" s="5">
        <f>Worksheets!G31</f>
        <v>35000</v>
      </c>
      <c r="G23" s="224">
        <f t="shared" ref="G23" si="4">(F23-D23)/D23</f>
        <v>0</v>
      </c>
      <c r="H23" s="51" t="e">
        <f>Worksheets!#REF!</f>
        <v>#REF!</v>
      </c>
      <c r="I23" s="13" t="e">
        <f>(H23-D23)/D23</f>
        <v>#REF!</v>
      </c>
      <c r="J23" s="88"/>
    </row>
    <row r="24" spans="1:11">
      <c r="A24" s="12" t="s">
        <v>258</v>
      </c>
      <c r="B24" s="1" t="s">
        <v>151</v>
      </c>
      <c r="C24" s="5">
        <f>Worksheets!C36</f>
        <v>0</v>
      </c>
      <c r="D24" s="199">
        <f>Worksheets!D36</f>
        <v>600</v>
      </c>
      <c r="E24" s="5">
        <f>Worksheets!E36</f>
        <v>0</v>
      </c>
      <c r="F24" s="5">
        <f>Worksheets!G36</f>
        <v>0</v>
      </c>
      <c r="G24" s="224">
        <f>(F24-D24)/D24</f>
        <v>-1</v>
      </c>
      <c r="H24" s="51" t="e">
        <f>Worksheets!#REF!</f>
        <v>#REF!</v>
      </c>
      <c r="I24" s="13">
        <v>0</v>
      </c>
      <c r="J24" s="88"/>
    </row>
    <row r="25" spans="1:11">
      <c r="A25" s="12" t="s">
        <v>259</v>
      </c>
      <c r="B25" s="1" t="s">
        <v>360</v>
      </c>
      <c r="C25" s="5">
        <f>Worksheets!C41</f>
        <v>51402</v>
      </c>
      <c r="D25" s="199">
        <f>Worksheets!D41</f>
        <v>32000</v>
      </c>
      <c r="E25" s="5">
        <f>Worksheets!E41</f>
        <v>0</v>
      </c>
      <c r="F25" s="5">
        <f>Worksheets!G41</f>
        <v>100000</v>
      </c>
      <c r="G25" s="224">
        <f>(F25-D25)/D25</f>
        <v>2.125</v>
      </c>
      <c r="H25" s="51" t="e">
        <f>Worksheets!#REF!</f>
        <v>#REF!</v>
      </c>
      <c r="I25" s="13" t="e">
        <f>(H25-D25)/D25</f>
        <v>#REF!</v>
      </c>
      <c r="J25" s="88"/>
      <c r="K25"/>
    </row>
    <row r="26" spans="1:11" hidden="1">
      <c r="A26" s="12">
        <v>3150</v>
      </c>
      <c r="B26" s="1" t="s">
        <v>359</v>
      </c>
      <c r="D26" s="199"/>
      <c r="E26" s="5">
        <f>Worksheets!E51</f>
        <v>0</v>
      </c>
      <c r="G26" s="224" t="e">
        <f t="shared" ref="G26:G34" si="5">(F26-D26)/D26</f>
        <v>#DIV/0!</v>
      </c>
      <c r="H26" s="51"/>
      <c r="I26" s="13" t="e">
        <f>(H26-D26)/D26</f>
        <v>#DIV/0!</v>
      </c>
      <c r="J26" s="88"/>
    </row>
    <row r="27" spans="1:11">
      <c r="A27" s="12">
        <v>3145</v>
      </c>
      <c r="B27" s="1" t="s">
        <v>532</v>
      </c>
      <c r="C27" s="5">
        <f>Worksheets!C46</f>
        <v>29664</v>
      </c>
      <c r="D27" s="199">
        <f>Worksheets!D46</f>
        <v>20000</v>
      </c>
      <c r="E27" s="5">
        <f>Worksheets!E46</f>
        <v>0</v>
      </c>
      <c r="F27" s="5">
        <f>Worksheets!G46</f>
        <v>60000</v>
      </c>
      <c r="G27" s="224">
        <f t="shared" si="5"/>
        <v>2</v>
      </c>
      <c r="H27" s="51" t="e">
        <f>Worksheets!#REF!</f>
        <v>#REF!</v>
      </c>
      <c r="I27" s="13" t="e">
        <f>(H27-D27)/D27</f>
        <v>#REF!</v>
      </c>
      <c r="J27" s="88"/>
    </row>
    <row r="28" spans="1:11">
      <c r="A28" s="12">
        <v>3150</v>
      </c>
      <c r="B28" s="1" t="s">
        <v>533</v>
      </c>
      <c r="C28" s="5">
        <f>Worksheets!C51</f>
        <v>79172</v>
      </c>
      <c r="D28" s="199">
        <f>Worksheets!D51</f>
        <v>50000</v>
      </c>
      <c r="E28" s="5">
        <f>Worksheets!E51</f>
        <v>0</v>
      </c>
      <c r="F28" s="5">
        <f>Worksheets!G51</f>
        <v>150000</v>
      </c>
      <c r="G28" s="224">
        <f t="shared" si="5"/>
        <v>2</v>
      </c>
      <c r="H28" s="51" t="e">
        <f>Worksheets!#REF!</f>
        <v>#REF!</v>
      </c>
      <c r="I28" s="13" t="e">
        <f>(H28-D28)/D28</f>
        <v>#REF!</v>
      </c>
      <c r="J28" s="88"/>
    </row>
    <row r="29" spans="1:11">
      <c r="A29" s="12">
        <v>3160</v>
      </c>
      <c r="B29" s="1" t="s">
        <v>476</v>
      </c>
      <c r="C29" s="5">
        <f>Worksheets!C57</f>
        <v>0</v>
      </c>
      <c r="D29" s="199">
        <f>Worksheets!D57</f>
        <v>0</v>
      </c>
      <c r="E29" s="5">
        <f>Worksheets!E57</f>
        <v>0</v>
      </c>
      <c r="F29" s="5">
        <f>Worksheets!G57</f>
        <v>0</v>
      </c>
      <c r="G29" s="224">
        <v>0</v>
      </c>
      <c r="H29" s="51" t="e">
        <f>Worksheets!#REF!</f>
        <v>#REF!</v>
      </c>
      <c r="I29" s="13">
        <v>0</v>
      </c>
      <c r="J29" s="88"/>
    </row>
    <row r="30" spans="1:11">
      <c r="A30" s="12" t="s">
        <v>263</v>
      </c>
      <c r="B30" s="1" t="s">
        <v>894</v>
      </c>
      <c r="C30" s="5">
        <f>Worksheets!C88</f>
        <v>2500</v>
      </c>
      <c r="D30" s="199">
        <f>Worksheets!D88</f>
        <v>3500</v>
      </c>
      <c r="E30" s="5">
        <f>Worksheets!E88</f>
        <v>0</v>
      </c>
      <c r="F30" s="5">
        <f>Worksheets!G88</f>
        <v>3500</v>
      </c>
      <c r="G30" s="224">
        <f t="shared" si="5"/>
        <v>0</v>
      </c>
      <c r="H30" s="51" t="e">
        <f>Worksheets!#REF!</f>
        <v>#REF!</v>
      </c>
      <c r="I30" s="13" t="e">
        <f>(H30-D30)/D30</f>
        <v>#REF!</v>
      </c>
      <c r="J30" s="88"/>
    </row>
    <row r="31" spans="1:11">
      <c r="A31" s="12">
        <v>3515</v>
      </c>
      <c r="B31" s="1" t="s">
        <v>554</v>
      </c>
      <c r="C31" s="5">
        <f>Worksheets!C92</f>
        <v>3000</v>
      </c>
      <c r="D31" s="199">
        <f>Worksheets!D92</f>
        <v>0</v>
      </c>
      <c r="E31" s="5">
        <f>Worksheets!E92</f>
        <v>0</v>
      </c>
      <c r="F31" s="5">
        <f>Worksheets!G92</f>
        <v>0</v>
      </c>
      <c r="G31" s="224">
        <v>0</v>
      </c>
      <c r="H31" s="51" t="e">
        <f>Worksheets!#REF!</f>
        <v>#REF!</v>
      </c>
      <c r="I31" s="13">
        <v>0</v>
      </c>
      <c r="J31" s="88"/>
    </row>
    <row r="32" spans="1:11">
      <c r="A32" s="12" t="s">
        <v>264</v>
      </c>
      <c r="B32" s="1" t="s">
        <v>154</v>
      </c>
      <c r="C32" s="5">
        <f>Worksheets!C97</f>
        <v>4000</v>
      </c>
      <c r="D32" s="199">
        <f>Worksheets!D97</f>
        <v>6000</v>
      </c>
      <c r="E32" s="5">
        <f>Worksheets!E97</f>
        <v>0</v>
      </c>
      <c r="F32" s="5">
        <f>Worksheets!G97</f>
        <v>6000</v>
      </c>
      <c r="G32" s="224">
        <f t="shared" si="5"/>
        <v>0</v>
      </c>
      <c r="H32" s="51" t="e">
        <f>Worksheets!#REF!</f>
        <v>#REF!</v>
      </c>
      <c r="I32" s="13" t="e">
        <f>(H32-D32)/D32</f>
        <v>#REF!</v>
      </c>
      <c r="J32" s="88"/>
    </row>
    <row r="33" spans="1:11">
      <c r="A33" s="12">
        <v>3530</v>
      </c>
      <c r="B33" s="1" t="s">
        <v>703</v>
      </c>
      <c r="C33" s="5">
        <f>Worksheets!C105</f>
        <v>0</v>
      </c>
      <c r="D33" s="199">
        <f>Worksheets!D105</f>
        <v>0</v>
      </c>
      <c r="E33" s="5">
        <f>Worksheets!E105</f>
        <v>0</v>
      </c>
      <c r="F33" s="5">
        <f>Worksheets!G105</f>
        <v>0</v>
      </c>
      <c r="G33" s="224">
        <v>0</v>
      </c>
      <c r="H33" s="51" t="e">
        <f>Worksheets!#REF!</f>
        <v>#REF!</v>
      </c>
      <c r="I33" s="13" t="e">
        <f>(H33-D33)/D33</f>
        <v>#REF!</v>
      </c>
      <c r="J33" s="88"/>
    </row>
    <row r="34" spans="1:11">
      <c r="A34" s="12" t="s">
        <v>265</v>
      </c>
      <c r="B34" s="1" t="s">
        <v>155</v>
      </c>
      <c r="C34" s="5">
        <f>Worksheets!C101</f>
        <v>1200000</v>
      </c>
      <c r="D34" s="199">
        <f>Worksheets!D101</f>
        <v>1250000</v>
      </c>
      <c r="E34" s="5">
        <f>Worksheets!E101</f>
        <v>0</v>
      </c>
      <c r="F34" s="5">
        <f>Worksheets!G101</f>
        <v>1275000</v>
      </c>
      <c r="G34" s="224">
        <f t="shared" si="5"/>
        <v>0.02</v>
      </c>
      <c r="H34" s="51" t="e">
        <f>Worksheets!#REF!</f>
        <v>#REF!</v>
      </c>
      <c r="I34" s="13" t="e">
        <f>(H34-D34)/D34</f>
        <v>#REF!</v>
      </c>
      <c r="J34" s="88"/>
    </row>
    <row r="35" spans="1:11">
      <c r="A35" s="12" t="s">
        <v>266</v>
      </c>
      <c r="B35" s="1" t="s">
        <v>318</v>
      </c>
      <c r="C35" s="5">
        <v>0</v>
      </c>
      <c r="D35" s="199">
        <v>0</v>
      </c>
      <c r="E35" s="5">
        <v>0</v>
      </c>
      <c r="F35" s="5">
        <v>0</v>
      </c>
      <c r="G35" s="224">
        <v>0</v>
      </c>
      <c r="H35" s="51">
        <v>0</v>
      </c>
      <c r="I35" s="13">
        <v>0</v>
      </c>
      <c r="J35" s="88"/>
    </row>
    <row r="36" spans="1:11">
      <c r="A36" s="19"/>
      <c r="B36" s="1" t="s">
        <v>149</v>
      </c>
      <c r="C36" s="4" t="s">
        <v>345</v>
      </c>
      <c r="D36" s="4" t="s">
        <v>345</v>
      </c>
      <c r="E36" s="4" t="str">
        <f>"-------------"</f>
        <v>-------------</v>
      </c>
      <c r="F36" s="105" t="str">
        <f>"-------------"</f>
        <v>-------------</v>
      </c>
      <c r="G36" s="225" t="str">
        <f>"-------------"</f>
        <v>-------------</v>
      </c>
      <c r="H36" s="50" t="str">
        <f>"-------------"</f>
        <v>-------------</v>
      </c>
      <c r="I36" s="28" t="str">
        <f>"-------------"</f>
        <v>-------------</v>
      </c>
      <c r="J36" s="4"/>
    </row>
    <row r="37" spans="1:11">
      <c r="A37" s="20"/>
      <c r="B37" s="16" t="s">
        <v>143</v>
      </c>
      <c r="C37" s="17">
        <f>SUM(C23:C35)</f>
        <v>1414738</v>
      </c>
      <c r="D37" s="17">
        <f>SUM(D23:D35)</f>
        <v>1397100</v>
      </c>
      <c r="E37" s="17">
        <f>SUM(E23:E36)</f>
        <v>0</v>
      </c>
      <c r="F37" s="106">
        <f>SUM(F23:F35)</f>
        <v>1629500</v>
      </c>
      <c r="G37" s="226">
        <f t="shared" ref="G37:G38" si="6">(F37-D37)/D37</f>
        <v>0.1663</v>
      </c>
      <c r="H37" s="111" t="e">
        <f>SUM(H23:H35)</f>
        <v>#REF!</v>
      </c>
      <c r="I37" s="35" t="e">
        <f>(H37-F37)/F37</f>
        <v>#REF!</v>
      </c>
      <c r="J37" s="88"/>
    </row>
    <row r="38" spans="1:11">
      <c r="B38" s="2" t="s">
        <v>509</v>
      </c>
      <c r="C38" s="5">
        <f>C10+C20+C37</f>
        <v>10855455</v>
      </c>
      <c r="D38" s="5">
        <f>D10+D20+D37</f>
        <v>11326176</v>
      </c>
      <c r="E38" s="5">
        <f>E10+E20+E37</f>
        <v>0</v>
      </c>
      <c r="F38" s="104">
        <f>F10+F20+F37</f>
        <v>14279063</v>
      </c>
      <c r="G38" s="224">
        <f t="shared" si="6"/>
        <v>0.26069999999999999</v>
      </c>
      <c r="H38" s="51" t="e">
        <f>H10+H20+H37</f>
        <v>#REF!</v>
      </c>
      <c r="I38" s="13" t="e">
        <f>(H38-F38)/F38</f>
        <v>#REF!</v>
      </c>
      <c r="J38" s="88"/>
    </row>
    <row r="39" spans="1:11">
      <c r="B39" s="1" t="s">
        <v>149</v>
      </c>
      <c r="F39" s="104"/>
      <c r="G39" s="227"/>
      <c r="H39" s="51"/>
      <c r="I39" s="14"/>
    </row>
    <row r="40" spans="1:11">
      <c r="A40" s="3" t="s">
        <v>145</v>
      </c>
      <c r="B40"/>
      <c r="F40" s="104"/>
      <c r="G40" s="227"/>
      <c r="H40" s="51"/>
      <c r="I40" s="14"/>
    </row>
    <row r="41" spans="1:11" ht="13.5" thickBot="1">
      <c r="A41" s="3" t="s">
        <v>320</v>
      </c>
      <c r="B41"/>
      <c r="F41" s="104"/>
      <c r="G41" s="227"/>
      <c r="H41" s="51"/>
    </row>
    <row r="42" spans="1:11" ht="12.75" customHeight="1" thickTop="1" thickBot="1">
      <c r="A42" s="7" t="s">
        <v>319</v>
      </c>
      <c r="B42" s="8" t="s">
        <v>0</v>
      </c>
      <c r="C42" s="9" t="str">
        <f>C2</f>
        <v>FY 24-25</v>
      </c>
      <c r="D42" s="9" t="str">
        <f>D2</f>
        <v>FY 25-26</v>
      </c>
      <c r="E42" s="9" t="str">
        <f>E2</f>
        <v>YTD @ 01/26</v>
      </c>
      <c r="F42" s="103" t="str">
        <f>F2</f>
        <v>FY 26-27</v>
      </c>
      <c r="G42" s="228" t="s">
        <v>146</v>
      </c>
      <c r="H42" s="110" t="str">
        <f>H2</f>
        <v>FY 20-21</v>
      </c>
      <c r="I42" s="10" t="s">
        <v>146</v>
      </c>
      <c r="J42" s="233"/>
    </row>
    <row r="43" spans="1:11" ht="13.5" thickTop="1">
      <c r="A43" s="12" t="s">
        <v>267</v>
      </c>
      <c r="B43" s="1" t="s">
        <v>156</v>
      </c>
      <c r="C43" s="5">
        <f>Worksheets!C121</f>
        <v>908005</v>
      </c>
      <c r="D43" s="199">
        <f>Worksheets!D121</f>
        <v>1137313</v>
      </c>
      <c r="E43" s="5">
        <f>Worksheets!E110</f>
        <v>0</v>
      </c>
      <c r="F43" s="5">
        <f>Worksheets!G121</f>
        <v>1114800</v>
      </c>
      <c r="G43" s="224">
        <f t="shared" ref="G43:G83" si="7">(F43-D43)/D43</f>
        <v>-1.9800000000000002E-2</v>
      </c>
      <c r="H43" s="51" t="e">
        <f>Worksheets!#REF!</f>
        <v>#REF!</v>
      </c>
      <c r="I43" s="13" t="e">
        <f>(H43-D43)/D43</f>
        <v>#REF!</v>
      </c>
      <c r="J43" s="88"/>
      <c r="K43" s="5"/>
    </row>
    <row r="44" spans="1:11">
      <c r="A44" s="12" t="s">
        <v>268</v>
      </c>
      <c r="B44" s="1" t="s">
        <v>157</v>
      </c>
      <c r="C44" s="5">
        <f>Worksheets!C125</f>
        <v>0</v>
      </c>
      <c r="D44" s="199">
        <f>Worksheets!D125</f>
        <v>0</v>
      </c>
      <c r="E44" s="5">
        <f>Worksheets!E125</f>
        <v>0</v>
      </c>
      <c r="F44" s="5">
        <f>Worksheets!G125</f>
        <v>10000</v>
      </c>
      <c r="G44" s="224">
        <v>0</v>
      </c>
      <c r="H44" s="51" t="e">
        <f>Worksheets!#REF!</f>
        <v>#REF!</v>
      </c>
      <c r="I44" s="13">
        <v>0</v>
      </c>
      <c r="J44" s="88"/>
      <c r="K44" s="5"/>
    </row>
    <row r="45" spans="1:11" s="11" customFormat="1">
      <c r="A45" s="12" t="s">
        <v>269</v>
      </c>
      <c r="B45" s="1" t="s">
        <v>158</v>
      </c>
      <c r="C45" s="5">
        <f>Worksheets!C138</f>
        <v>1573</v>
      </c>
      <c r="D45" s="199">
        <f>Worksheets!D138</f>
        <v>13224</v>
      </c>
      <c r="E45" s="5">
        <f>Worksheets!E132</f>
        <v>0</v>
      </c>
      <c r="F45" s="5">
        <f>Worksheets!G138</f>
        <v>13933</v>
      </c>
      <c r="G45" s="224">
        <f t="shared" si="7"/>
        <v>5.3600000000000002E-2</v>
      </c>
      <c r="H45" s="51" t="e">
        <f>Worksheets!#REF!</f>
        <v>#REF!</v>
      </c>
      <c r="I45" s="13" t="e">
        <f>(H45-D45)/D45</f>
        <v>#REF!</v>
      </c>
      <c r="J45" s="88"/>
      <c r="K45" s="5"/>
    </row>
    <row r="46" spans="1:11">
      <c r="A46" s="12" t="s">
        <v>270</v>
      </c>
      <c r="B46" s="1" t="s">
        <v>501</v>
      </c>
      <c r="C46" s="5">
        <f>Worksheets!C144</f>
        <v>22077</v>
      </c>
      <c r="D46" s="199">
        <f>Worksheets!D144</f>
        <v>33714</v>
      </c>
      <c r="E46" s="5">
        <f>Worksheets!E141</f>
        <v>0</v>
      </c>
      <c r="F46" s="5">
        <f>Worksheets!G144</f>
        <v>31406</v>
      </c>
      <c r="G46" s="224">
        <f t="shared" si="7"/>
        <v>-6.8500000000000005E-2</v>
      </c>
      <c r="H46" s="51" t="e">
        <f>Worksheets!#REF!</f>
        <v>#REF!</v>
      </c>
      <c r="I46" s="13" t="e">
        <f>(H46-D46)/D46</f>
        <v>#REF!</v>
      </c>
      <c r="J46" s="88"/>
      <c r="K46" s="5"/>
    </row>
    <row r="47" spans="1:11">
      <c r="A47" s="12" t="s">
        <v>271</v>
      </c>
      <c r="B47" s="1" t="s">
        <v>159</v>
      </c>
      <c r="C47" s="5">
        <f>Worksheets!C153</f>
        <v>133165</v>
      </c>
      <c r="D47" s="199">
        <f>Worksheets!D153</f>
        <v>151082</v>
      </c>
      <c r="E47" s="5">
        <f>Worksheets!E148</f>
        <v>0</v>
      </c>
      <c r="F47" s="5">
        <f>Worksheets!G153</f>
        <v>120173</v>
      </c>
      <c r="G47" s="224">
        <f t="shared" si="7"/>
        <v>-0.2046</v>
      </c>
      <c r="H47" s="51" t="e">
        <f>Worksheets!#REF!</f>
        <v>#REF!</v>
      </c>
      <c r="I47" s="13" t="e">
        <f>(H47-D47)/D47</f>
        <v>#REF!</v>
      </c>
      <c r="J47" s="88"/>
      <c r="K47" s="5"/>
    </row>
    <row r="48" spans="1:11">
      <c r="A48" s="12" t="s">
        <v>272</v>
      </c>
      <c r="B48" s="1" t="s">
        <v>160</v>
      </c>
      <c r="C48" s="5">
        <f>Worksheets!C164</f>
        <v>165670</v>
      </c>
      <c r="D48" s="199">
        <f>Worksheets!D164</f>
        <v>200092</v>
      </c>
      <c r="E48" s="5">
        <f>Worksheets!E158</f>
        <v>0</v>
      </c>
      <c r="F48" s="5">
        <f>Worksheets!G164</f>
        <v>174498</v>
      </c>
      <c r="G48" s="224">
        <f t="shared" si="7"/>
        <v>-0.12790000000000001</v>
      </c>
      <c r="H48" s="51" t="e">
        <f>Worksheets!#REF!</f>
        <v>#REF!</v>
      </c>
      <c r="I48" s="13" t="e">
        <f>(H48-D48)/D48</f>
        <v>#REF!</v>
      </c>
      <c r="J48" s="88"/>
      <c r="K48" s="5"/>
    </row>
    <row r="49" spans="1:11">
      <c r="A49" s="12">
        <v>4645</v>
      </c>
      <c r="B49" s="1" t="s">
        <v>506</v>
      </c>
      <c r="C49" s="5">
        <f>Worksheets!C169</f>
        <v>211500</v>
      </c>
      <c r="D49" s="199">
        <f>Worksheets!D169</f>
        <v>235935</v>
      </c>
      <c r="E49" s="5">
        <f>Worksheets!E166</f>
        <v>0</v>
      </c>
      <c r="F49" s="5">
        <f>Worksheets!G169</f>
        <v>298501</v>
      </c>
      <c r="G49" s="224">
        <f t="shared" si="7"/>
        <v>0.26519999999999999</v>
      </c>
      <c r="H49" s="51" t="e">
        <f>Worksheets!#REF!</f>
        <v>#REF!</v>
      </c>
      <c r="I49" s="13">
        <v>0</v>
      </c>
      <c r="J49" s="88"/>
      <c r="K49" s="176" t="s">
        <v>779</v>
      </c>
    </row>
    <row r="50" spans="1:11">
      <c r="A50" s="12">
        <v>4650</v>
      </c>
      <c r="B50" s="1" t="s">
        <v>623</v>
      </c>
      <c r="C50" s="5">
        <f>Worksheets!C175</f>
        <v>7947</v>
      </c>
      <c r="D50" s="199">
        <f>Worksheets!D175</f>
        <v>5092</v>
      </c>
      <c r="E50" s="5">
        <f>Worksheets!E172</f>
        <v>0</v>
      </c>
      <c r="F50" s="5">
        <f>Worksheets!G175</f>
        <v>8295</v>
      </c>
      <c r="G50" s="224">
        <f t="shared" si="7"/>
        <v>0.629</v>
      </c>
      <c r="H50" s="51" t="e">
        <f>Worksheets!#REF!</f>
        <v>#REF!</v>
      </c>
      <c r="I50" s="13" t="e">
        <f t="shared" ref="I50:I78" si="8">(H50-D50)/D50</f>
        <v>#REF!</v>
      </c>
      <c r="J50" s="88"/>
      <c r="K50" s="5"/>
    </row>
    <row r="51" spans="1:11">
      <c r="A51" s="12">
        <v>4656</v>
      </c>
      <c r="B51" s="1" t="s">
        <v>704</v>
      </c>
      <c r="C51" s="5">
        <f>Worksheets!C180</f>
        <v>11451</v>
      </c>
      <c r="D51" s="199">
        <f>Worksheets!D180</f>
        <v>0</v>
      </c>
      <c r="E51" s="5">
        <f>Worksheets!E178</f>
        <v>0</v>
      </c>
      <c r="F51" s="5">
        <f>Worksheets!G180</f>
        <v>0</v>
      </c>
      <c r="G51" s="224">
        <v>0</v>
      </c>
      <c r="H51" s="51" t="e">
        <f>Worksheets!#REF!</f>
        <v>#REF!</v>
      </c>
      <c r="I51" s="13" t="e">
        <f t="shared" si="8"/>
        <v>#REF!</v>
      </c>
      <c r="J51" s="88"/>
      <c r="K51" s="5" t="s">
        <v>1003</v>
      </c>
    </row>
    <row r="52" spans="1:11">
      <c r="A52" s="12" t="s">
        <v>273</v>
      </c>
      <c r="B52" s="1" t="s">
        <v>161</v>
      </c>
      <c r="C52" s="5">
        <f>Worksheets!C185</f>
        <v>2471</v>
      </c>
      <c r="D52" s="199">
        <f>Worksheets!D185</f>
        <v>1760</v>
      </c>
      <c r="E52" s="5">
        <f>Worksheets!E183</f>
        <v>0</v>
      </c>
      <c r="F52" s="5">
        <f>Worksheets!G185</f>
        <v>2104</v>
      </c>
      <c r="G52" s="224">
        <f t="shared" si="7"/>
        <v>0.19550000000000001</v>
      </c>
      <c r="H52" s="51" t="e">
        <f>Worksheets!#REF!</f>
        <v>#REF!</v>
      </c>
      <c r="I52" s="13" t="e">
        <f t="shared" si="8"/>
        <v>#REF!</v>
      </c>
      <c r="J52" s="88"/>
      <c r="K52" s="5"/>
    </row>
    <row r="53" spans="1:11">
      <c r="A53" s="12" t="s">
        <v>274</v>
      </c>
      <c r="B53" s="1" t="s">
        <v>162</v>
      </c>
      <c r="C53" s="5">
        <f>Worksheets!C191</f>
        <v>2124</v>
      </c>
      <c r="D53" s="199">
        <f>Worksheets!D191</f>
        <v>1858</v>
      </c>
      <c r="E53" s="5">
        <f>Worksheets!E189</f>
        <v>0</v>
      </c>
      <c r="F53" s="5">
        <f>Worksheets!G191</f>
        <v>2094</v>
      </c>
      <c r="G53" s="224">
        <f t="shared" si="7"/>
        <v>0.127</v>
      </c>
      <c r="H53" s="51" t="e">
        <f>Worksheets!#REF!</f>
        <v>#REF!</v>
      </c>
      <c r="I53" s="13" t="e">
        <f t="shared" si="8"/>
        <v>#REF!</v>
      </c>
      <c r="J53" s="88"/>
      <c r="K53" s="5"/>
    </row>
    <row r="54" spans="1:11">
      <c r="A54" s="12">
        <v>4685</v>
      </c>
      <c r="B54" s="1" t="s">
        <v>356</v>
      </c>
      <c r="C54" s="5">
        <f>Worksheets!C198</f>
        <v>6392</v>
      </c>
      <c r="D54" s="199">
        <f>Worksheets!D198</f>
        <v>5286</v>
      </c>
      <c r="E54" s="5">
        <f>Worksheets!E195</f>
        <v>0</v>
      </c>
      <c r="F54" s="5">
        <f>Worksheets!G198</f>
        <v>7544</v>
      </c>
      <c r="G54" s="224">
        <f t="shared" si="7"/>
        <v>0.42720000000000002</v>
      </c>
      <c r="H54" s="51" t="e">
        <f>Worksheets!#REF!</f>
        <v>#REF!</v>
      </c>
      <c r="I54" s="13" t="e">
        <f t="shared" si="8"/>
        <v>#REF!</v>
      </c>
      <c r="J54" s="88"/>
      <c r="K54" s="5"/>
    </row>
    <row r="55" spans="1:11">
      <c r="A55" s="12" t="s">
        <v>275</v>
      </c>
      <c r="B55" s="1" t="s">
        <v>163</v>
      </c>
      <c r="C55" s="5">
        <f>Worksheets!C203</f>
        <v>3644</v>
      </c>
      <c r="D55" s="199">
        <f>Worksheets!D203</f>
        <v>4556</v>
      </c>
      <c r="E55" s="5">
        <f>Worksheets!E201</f>
        <v>0</v>
      </c>
      <c r="F55" s="5">
        <f>Worksheets!G203</f>
        <v>4376</v>
      </c>
      <c r="G55" s="224">
        <f>(F54-D55)/D55</f>
        <v>0.65580000000000005</v>
      </c>
      <c r="H55" s="51" t="e">
        <f>Worksheets!#REF!</f>
        <v>#REF!</v>
      </c>
      <c r="I55" s="13" t="e">
        <f t="shared" si="8"/>
        <v>#REF!</v>
      </c>
      <c r="J55" s="88"/>
      <c r="K55" s="5"/>
    </row>
    <row r="56" spans="1:11" ht="12" customHeight="1">
      <c r="A56" s="12" t="s">
        <v>276</v>
      </c>
      <c r="B56" s="1" t="s">
        <v>164</v>
      </c>
      <c r="C56" s="5">
        <f>Worksheets!C215</f>
        <v>30755</v>
      </c>
      <c r="D56" s="199">
        <f>Worksheets!D215</f>
        <v>33152</v>
      </c>
      <c r="E56" s="5">
        <f>Worksheets!E207</f>
        <v>0</v>
      </c>
      <c r="F56" s="5">
        <f>Worksheets!G215</f>
        <v>42842</v>
      </c>
      <c r="G56" s="224">
        <f t="shared" si="7"/>
        <v>0.2923</v>
      </c>
      <c r="H56" s="51" t="e">
        <f>Worksheets!#REF!</f>
        <v>#REF!</v>
      </c>
      <c r="I56" s="13" t="e">
        <f t="shared" si="8"/>
        <v>#REF!</v>
      </c>
      <c r="J56" s="88"/>
      <c r="K56" s="5"/>
    </row>
    <row r="57" spans="1:11">
      <c r="A57" s="12" t="s">
        <v>277</v>
      </c>
      <c r="B57" s="1" t="s">
        <v>165</v>
      </c>
      <c r="C57" s="5">
        <f>Worksheets!C225</f>
        <v>19686</v>
      </c>
      <c r="D57" s="199">
        <f>Worksheets!D225</f>
        <v>21098</v>
      </c>
      <c r="E57" s="5">
        <f>Worksheets!E219</f>
        <v>0</v>
      </c>
      <c r="F57" s="5">
        <f>Worksheets!G225</f>
        <v>22046</v>
      </c>
      <c r="G57" s="224">
        <f t="shared" si="7"/>
        <v>4.4900000000000002E-2</v>
      </c>
      <c r="H57" s="51" t="e">
        <f>Worksheets!#REF!</f>
        <v>#REF!</v>
      </c>
      <c r="I57" s="13" t="e">
        <f t="shared" si="8"/>
        <v>#REF!</v>
      </c>
      <c r="J57" s="88"/>
      <c r="K57" s="5"/>
    </row>
    <row r="58" spans="1:11">
      <c r="A58" s="12" t="s">
        <v>278</v>
      </c>
      <c r="B58" s="1" t="s">
        <v>166</v>
      </c>
      <c r="C58" s="5">
        <f>Worksheets!C240</f>
        <v>24400</v>
      </c>
      <c r="D58" s="199">
        <f>Worksheets!D240</f>
        <v>26800</v>
      </c>
      <c r="E58" s="5">
        <f>Worksheets!E229</f>
        <v>0</v>
      </c>
      <c r="F58" s="5">
        <f>Worksheets!G240</f>
        <v>25800</v>
      </c>
      <c r="G58" s="224">
        <f t="shared" si="7"/>
        <v>-3.73E-2</v>
      </c>
      <c r="H58" s="51" t="e">
        <f>Worksheets!#REF!</f>
        <v>#REF!</v>
      </c>
      <c r="I58" s="13" t="e">
        <f t="shared" si="8"/>
        <v>#REF!</v>
      </c>
      <c r="J58" s="88"/>
      <c r="K58" s="5"/>
    </row>
    <row r="59" spans="1:11">
      <c r="A59" s="12" t="s">
        <v>279</v>
      </c>
      <c r="B59" s="1" t="s">
        <v>167</v>
      </c>
      <c r="C59" s="5">
        <f>Worksheets!C252</f>
        <v>6700</v>
      </c>
      <c r="D59" s="199">
        <f>Worksheets!D252</f>
        <v>15010</v>
      </c>
      <c r="E59" s="5">
        <f>Worksheets!E244</f>
        <v>0</v>
      </c>
      <c r="F59" s="5">
        <f>Worksheets!G252</f>
        <v>11760</v>
      </c>
      <c r="G59" s="224">
        <f t="shared" si="7"/>
        <v>-0.2165</v>
      </c>
      <c r="H59" s="51" t="e">
        <f>Worksheets!#REF!</f>
        <v>#REF!</v>
      </c>
      <c r="I59" s="13" t="e">
        <f t="shared" si="8"/>
        <v>#REF!</v>
      </c>
      <c r="J59" s="88"/>
      <c r="K59" s="5"/>
    </row>
    <row r="60" spans="1:11">
      <c r="A60" s="12" t="s">
        <v>280</v>
      </c>
      <c r="B60" s="1" t="s">
        <v>168</v>
      </c>
      <c r="C60" s="5">
        <f>Worksheets!C334</f>
        <v>295839</v>
      </c>
      <c r="D60" s="199">
        <f>Worksheets!D334</f>
        <v>275539</v>
      </c>
      <c r="E60" s="5">
        <f>Worksheets!E256</f>
        <v>0</v>
      </c>
      <c r="F60" s="5">
        <f>Worksheets!G334</f>
        <v>273140</v>
      </c>
      <c r="G60" s="224">
        <f t="shared" si="7"/>
        <v>-8.6999999999999994E-3</v>
      </c>
      <c r="H60" s="51" t="e">
        <f>Worksheets!#REF!</f>
        <v>#REF!</v>
      </c>
      <c r="I60" s="13" t="e">
        <f t="shared" si="8"/>
        <v>#REF!</v>
      </c>
      <c r="J60" s="88"/>
      <c r="K60" s="5"/>
    </row>
    <row r="61" spans="1:11">
      <c r="A61" s="12" t="s">
        <v>281</v>
      </c>
      <c r="B61" s="1" t="s">
        <v>169</v>
      </c>
      <c r="C61" s="5">
        <f>Worksheets!C343</f>
        <v>3025</v>
      </c>
      <c r="D61" s="199">
        <f>Worksheets!D343</f>
        <v>8515</v>
      </c>
      <c r="E61" s="5">
        <f>Worksheets!E337</f>
        <v>0</v>
      </c>
      <c r="F61" s="5">
        <f>Worksheets!G343</f>
        <v>8515</v>
      </c>
      <c r="G61" s="224">
        <f t="shared" si="7"/>
        <v>0</v>
      </c>
      <c r="H61" s="51" t="e">
        <f>Worksheets!#REF!</f>
        <v>#REF!</v>
      </c>
      <c r="I61" s="13" t="e">
        <f t="shared" si="8"/>
        <v>#REF!</v>
      </c>
      <c r="J61" s="88"/>
      <c r="K61" s="5"/>
    </row>
    <row r="62" spans="1:11">
      <c r="A62" s="12">
        <v>5270</v>
      </c>
      <c r="B62" s="1" t="s">
        <v>572</v>
      </c>
      <c r="C62" s="5">
        <f>Worksheets!C351</f>
        <v>1500</v>
      </c>
      <c r="D62" s="199">
        <f>Worksheets!D351</f>
        <v>2500</v>
      </c>
      <c r="E62" s="5">
        <f>Worksheets!E347</f>
        <v>0</v>
      </c>
      <c r="F62" s="5">
        <f>Worksheets!G351</f>
        <v>2500</v>
      </c>
      <c r="G62" s="224">
        <f t="shared" si="7"/>
        <v>0</v>
      </c>
      <c r="H62" s="51" t="e">
        <f>Worksheets!#REF!</f>
        <v>#REF!</v>
      </c>
      <c r="I62" s="13" t="e">
        <f t="shared" si="8"/>
        <v>#REF!</v>
      </c>
      <c r="J62" s="88"/>
      <c r="K62" s="5"/>
    </row>
    <row r="63" spans="1:11">
      <c r="A63" s="12" t="s">
        <v>282</v>
      </c>
      <c r="B63" s="1" t="s">
        <v>596</v>
      </c>
      <c r="C63" s="5">
        <f>Worksheets!C530</f>
        <v>169558</v>
      </c>
      <c r="D63" s="199">
        <f>Worksheets!D530</f>
        <v>296772</v>
      </c>
      <c r="E63" s="5">
        <f>Worksheets!E355</f>
        <v>0</v>
      </c>
      <c r="F63" s="5">
        <f>Worksheets!G530</f>
        <v>225432</v>
      </c>
      <c r="G63" s="224">
        <f t="shared" si="7"/>
        <v>-0.2404</v>
      </c>
      <c r="H63" s="51" t="e">
        <f>Worksheets!#REF!</f>
        <v>#REF!</v>
      </c>
      <c r="I63" s="13" t="e">
        <f t="shared" si="8"/>
        <v>#REF!</v>
      </c>
      <c r="J63" s="88"/>
      <c r="K63" s="5"/>
    </row>
    <row r="64" spans="1:11">
      <c r="A64" s="12" t="s">
        <v>283</v>
      </c>
      <c r="B64" s="1" t="s">
        <v>170</v>
      </c>
      <c r="C64" s="5">
        <f>Worksheets!C553</f>
        <v>108468</v>
      </c>
      <c r="D64" s="199">
        <f>Worksheets!D553</f>
        <v>114218</v>
      </c>
      <c r="E64" s="5">
        <f>Worksheets!E534</f>
        <v>0</v>
      </c>
      <c r="F64" s="5">
        <f>Worksheets!G553</f>
        <v>128678</v>
      </c>
      <c r="G64" s="224">
        <f t="shared" si="7"/>
        <v>0.12659999999999999</v>
      </c>
      <c r="H64" s="51" t="e">
        <f>Worksheets!#REF!</f>
        <v>#REF!</v>
      </c>
      <c r="I64" s="13" t="e">
        <f t="shared" si="8"/>
        <v>#REF!</v>
      </c>
      <c r="J64" s="88"/>
      <c r="K64" s="5"/>
    </row>
    <row r="65" spans="1:12">
      <c r="A65" s="12" t="s">
        <v>284</v>
      </c>
      <c r="B65" s="1" t="s">
        <v>171</v>
      </c>
      <c r="C65" s="5">
        <f>Worksheets!C567</f>
        <v>265036</v>
      </c>
      <c r="D65" s="199">
        <f>Worksheets!D567</f>
        <v>315200</v>
      </c>
      <c r="E65" s="5">
        <f>Worksheets!E558</f>
        <v>0</v>
      </c>
      <c r="F65" s="5">
        <f>Worksheets!G567</f>
        <v>330500</v>
      </c>
      <c r="G65" s="224">
        <f t="shared" si="7"/>
        <v>4.8500000000000001E-2</v>
      </c>
      <c r="H65" s="51" t="e">
        <f>Worksheets!#REF!</f>
        <v>#REF!</v>
      </c>
      <c r="I65" s="13" t="e">
        <f t="shared" si="8"/>
        <v>#REF!</v>
      </c>
      <c r="J65" s="88"/>
      <c r="K65" s="5"/>
    </row>
    <row r="66" spans="1:12">
      <c r="A66" s="12" t="s">
        <v>285</v>
      </c>
      <c r="B66" s="1" t="s">
        <v>172</v>
      </c>
      <c r="C66" s="5">
        <f>Worksheets!C584</f>
        <v>1610</v>
      </c>
      <c r="D66" s="199">
        <f>Worksheets!D584</f>
        <v>1841</v>
      </c>
      <c r="E66" s="5">
        <f>Worksheets!E572</f>
        <v>0</v>
      </c>
      <c r="F66" s="5">
        <f>Worksheets!G584</f>
        <v>2000</v>
      </c>
      <c r="G66" s="224">
        <f t="shared" si="7"/>
        <v>8.6400000000000005E-2</v>
      </c>
      <c r="H66" s="51" t="e">
        <f>Worksheets!#REF!</f>
        <v>#REF!</v>
      </c>
      <c r="I66" s="13" t="e">
        <f t="shared" si="8"/>
        <v>#REF!</v>
      </c>
      <c r="J66" s="88"/>
      <c r="K66" s="5"/>
    </row>
    <row r="67" spans="1:12">
      <c r="A67" s="12" t="s">
        <v>286</v>
      </c>
      <c r="B67" s="1" t="s">
        <v>173</v>
      </c>
      <c r="C67" s="5">
        <f>Worksheets!C596</f>
        <v>12750</v>
      </c>
      <c r="D67" s="199">
        <f>Worksheets!D596</f>
        <v>13250</v>
      </c>
      <c r="E67" s="5">
        <f>Worksheets!E589</f>
        <v>0</v>
      </c>
      <c r="F67" s="5">
        <f>Worksheets!G596</f>
        <v>18500</v>
      </c>
      <c r="G67" s="224">
        <f t="shared" si="7"/>
        <v>0.3962</v>
      </c>
      <c r="H67" s="51" t="e">
        <f>Worksheets!#REF!</f>
        <v>#REF!</v>
      </c>
      <c r="I67" s="13" t="e">
        <f t="shared" si="8"/>
        <v>#REF!</v>
      </c>
      <c r="J67" s="88"/>
      <c r="K67" s="5"/>
    </row>
    <row r="68" spans="1:12">
      <c r="A68" s="12" t="s">
        <v>287</v>
      </c>
      <c r="B68" s="1" t="s">
        <v>174</v>
      </c>
      <c r="C68" s="5">
        <f>Worksheets!C608</f>
        <v>30450</v>
      </c>
      <c r="D68" s="199">
        <f>Worksheets!D608</f>
        <v>43750</v>
      </c>
      <c r="E68" s="5">
        <f>Worksheets!E600</f>
        <v>0</v>
      </c>
      <c r="F68" s="5">
        <f>Worksheets!G608</f>
        <v>43750</v>
      </c>
      <c r="G68" s="224">
        <f t="shared" si="7"/>
        <v>0</v>
      </c>
      <c r="H68" s="51" t="e">
        <f>Worksheets!#REF!</f>
        <v>#REF!</v>
      </c>
      <c r="I68" s="13" t="e">
        <f t="shared" si="8"/>
        <v>#REF!</v>
      </c>
      <c r="J68" s="88"/>
      <c r="K68" s="5"/>
    </row>
    <row r="69" spans="1:12">
      <c r="A69" s="12" t="s">
        <v>288</v>
      </c>
      <c r="B69" s="1" t="s">
        <v>175</v>
      </c>
      <c r="C69" s="5">
        <f>Worksheets!C625</f>
        <v>177100</v>
      </c>
      <c r="D69" s="199">
        <f>Worksheets!D625</f>
        <v>210322</v>
      </c>
      <c r="E69" s="5">
        <f>Worksheets!E612</f>
        <v>0</v>
      </c>
      <c r="F69" s="5">
        <f>Worksheets!G625</f>
        <v>178747</v>
      </c>
      <c r="G69" s="224">
        <f t="shared" si="7"/>
        <v>-0.15010000000000001</v>
      </c>
      <c r="H69" s="51" t="e">
        <f>Worksheets!#REF!</f>
        <v>#REF!</v>
      </c>
      <c r="I69" s="13" t="e">
        <f t="shared" si="8"/>
        <v>#REF!</v>
      </c>
      <c r="J69" s="88"/>
      <c r="K69" s="5"/>
    </row>
    <row r="70" spans="1:12">
      <c r="A70" s="12" t="s">
        <v>289</v>
      </c>
      <c r="B70" s="1" t="s">
        <v>176</v>
      </c>
      <c r="C70" s="5">
        <f>Worksheets!C634</f>
        <v>15500</v>
      </c>
      <c r="D70" s="199">
        <f>Worksheets!D634</f>
        <v>20500</v>
      </c>
      <c r="E70" s="5">
        <f>Worksheets!E629</f>
        <v>0</v>
      </c>
      <c r="F70" s="5">
        <f>Worksheets!G634</f>
        <v>29000</v>
      </c>
      <c r="G70" s="224">
        <f t="shared" si="7"/>
        <v>0.41460000000000002</v>
      </c>
      <c r="H70" s="51" t="e">
        <f>Worksheets!#REF!</f>
        <v>#REF!</v>
      </c>
      <c r="I70" s="13" t="e">
        <f t="shared" si="8"/>
        <v>#REF!</v>
      </c>
      <c r="J70" s="88"/>
      <c r="K70" s="5"/>
    </row>
    <row r="71" spans="1:12">
      <c r="A71" s="12" t="s">
        <v>290</v>
      </c>
      <c r="B71" s="1" t="s">
        <v>177</v>
      </c>
      <c r="C71" s="5">
        <f>Worksheets!C641</f>
        <v>170000</v>
      </c>
      <c r="D71" s="199">
        <f>Worksheets!D641</f>
        <v>205000</v>
      </c>
      <c r="E71" s="5">
        <f>Worksheets!E637</f>
        <v>0</v>
      </c>
      <c r="F71" s="5">
        <f>Worksheets!G641</f>
        <v>260000</v>
      </c>
      <c r="G71" s="224">
        <f t="shared" si="7"/>
        <v>0.26829999999999998</v>
      </c>
      <c r="H71" s="51" t="e">
        <f>Worksheets!#REF!</f>
        <v>#REF!</v>
      </c>
      <c r="I71" s="13" t="e">
        <f t="shared" si="8"/>
        <v>#REF!</v>
      </c>
      <c r="J71" s="88"/>
      <c r="K71" s="5"/>
    </row>
    <row r="72" spans="1:12">
      <c r="A72" s="12" t="s">
        <v>291</v>
      </c>
      <c r="B72" s="1" t="s">
        <v>178</v>
      </c>
      <c r="C72" s="5">
        <f>Worksheets!C650</f>
        <v>88000</v>
      </c>
      <c r="D72" s="199">
        <f>Worksheets!D650</f>
        <v>92000</v>
      </c>
      <c r="E72" s="5">
        <f>Worksheets!E645</f>
        <v>0</v>
      </c>
      <c r="F72" s="5">
        <f>Worksheets!G650</f>
        <v>100000</v>
      </c>
      <c r="G72" s="224">
        <f t="shared" si="7"/>
        <v>8.6999999999999994E-2</v>
      </c>
      <c r="H72" s="51" t="e">
        <f>Worksheets!#REF!</f>
        <v>#REF!</v>
      </c>
      <c r="I72" s="13" t="e">
        <f t="shared" si="8"/>
        <v>#REF!</v>
      </c>
      <c r="J72" s="88"/>
      <c r="K72" s="5"/>
    </row>
    <row r="73" spans="1:12">
      <c r="A73" s="12" t="s">
        <v>292</v>
      </c>
      <c r="B73" s="1" t="s">
        <v>179</v>
      </c>
      <c r="C73" s="5">
        <f>Worksheets!C665</f>
        <v>23327</v>
      </c>
      <c r="D73" s="199">
        <f>Worksheets!D665</f>
        <v>24519</v>
      </c>
      <c r="E73" s="5">
        <f>Worksheets!E653</f>
        <v>0</v>
      </c>
      <c r="F73" s="5">
        <f>Worksheets!G665</f>
        <v>24440</v>
      </c>
      <c r="G73" s="224">
        <f t="shared" si="7"/>
        <v>-3.2000000000000002E-3</v>
      </c>
      <c r="H73" s="51" t="e">
        <f>Worksheets!#REF!</f>
        <v>#REF!</v>
      </c>
      <c r="I73" s="13" t="e">
        <f t="shared" si="8"/>
        <v>#REF!</v>
      </c>
      <c r="J73" s="88"/>
      <c r="K73" s="5"/>
    </row>
    <row r="74" spans="1:12">
      <c r="A74" s="12">
        <v>5670</v>
      </c>
      <c r="B74" s="1" t="s">
        <v>392</v>
      </c>
      <c r="C74" s="5">
        <f>Worksheets!C672</f>
        <v>7000</v>
      </c>
      <c r="D74" s="199">
        <f>Worksheets!D672</f>
        <v>7000</v>
      </c>
      <c r="E74" s="5">
        <f>Worksheets!E669</f>
        <v>0</v>
      </c>
      <c r="F74" s="5">
        <f>Worksheets!G672</f>
        <v>9500</v>
      </c>
      <c r="G74" s="224">
        <f t="shared" si="7"/>
        <v>0.35709999999999997</v>
      </c>
      <c r="H74" s="51" t="e">
        <f>Worksheets!#REF!</f>
        <v>#REF!</v>
      </c>
      <c r="I74" s="13" t="e">
        <f t="shared" si="8"/>
        <v>#REF!</v>
      </c>
      <c r="J74" s="88"/>
      <c r="K74" s="5"/>
    </row>
    <row r="75" spans="1:12">
      <c r="A75" s="12" t="s">
        <v>293</v>
      </c>
      <c r="B75" s="1" t="s">
        <v>555</v>
      </c>
      <c r="C75" s="5">
        <f>Worksheets!C684</f>
        <v>30450</v>
      </c>
      <c r="D75" s="199">
        <f>Worksheets!D684</f>
        <v>15240</v>
      </c>
      <c r="E75" s="5">
        <f>Worksheets!E679</f>
        <v>0</v>
      </c>
      <c r="F75" s="5">
        <f>Worksheets!G684</f>
        <v>25500</v>
      </c>
      <c r="G75" s="224">
        <f t="shared" si="7"/>
        <v>0.67320000000000002</v>
      </c>
      <c r="H75" s="51" t="e">
        <f>Worksheets!#REF!</f>
        <v>#REF!</v>
      </c>
      <c r="I75" s="13" t="e">
        <f t="shared" si="8"/>
        <v>#REF!</v>
      </c>
      <c r="J75" s="88"/>
      <c r="K75" s="5"/>
      <c r="L75" s="1">
        <v>0</v>
      </c>
    </row>
    <row r="76" spans="1:12">
      <c r="A76" s="12" t="s">
        <v>294</v>
      </c>
      <c r="B76" s="1" t="s">
        <v>180</v>
      </c>
      <c r="C76" s="5">
        <f>Worksheets!C694</f>
        <v>8500</v>
      </c>
      <c r="D76" s="199">
        <f>Worksheets!D694</f>
        <v>6900</v>
      </c>
      <c r="E76" s="5">
        <f>Worksheets!E688</f>
        <v>0</v>
      </c>
      <c r="F76" s="5">
        <f>Worksheets!G694</f>
        <v>8000</v>
      </c>
      <c r="G76" s="224">
        <f t="shared" si="7"/>
        <v>0.15939999999999999</v>
      </c>
      <c r="H76" s="51" t="e">
        <f>Worksheets!#REF!</f>
        <v>#REF!</v>
      </c>
      <c r="I76" s="13" t="e">
        <f t="shared" si="8"/>
        <v>#REF!</v>
      </c>
      <c r="J76" s="88"/>
      <c r="K76" s="5"/>
    </row>
    <row r="77" spans="1:12">
      <c r="A77" s="12" t="s">
        <v>295</v>
      </c>
      <c r="B77" s="1" t="s">
        <v>181</v>
      </c>
      <c r="C77" s="5">
        <f>Worksheets!C706</f>
        <v>9000</v>
      </c>
      <c r="D77" s="199">
        <f>Worksheets!D706</f>
        <v>12000</v>
      </c>
      <c r="E77" s="5">
        <f>Worksheets!E698</f>
        <v>0</v>
      </c>
      <c r="F77" s="5">
        <f>Worksheets!G706</f>
        <v>12000</v>
      </c>
      <c r="G77" s="224">
        <f t="shared" si="7"/>
        <v>0</v>
      </c>
      <c r="H77" s="51" t="e">
        <f>Worksheets!#REF!</f>
        <v>#REF!</v>
      </c>
      <c r="I77" s="13" t="e">
        <f t="shared" si="8"/>
        <v>#REF!</v>
      </c>
      <c r="J77" s="88"/>
      <c r="K77" s="5"/>
    </row>
    <row r="78" spans="1:12">
      <c r="A78" s="12" t="s">
        <v>296</v>
      </c>
      <c r="B78" s="1" t="s">
        <v>484</v>
      </c>
      <c r="C78" s="5">
        <f>Worksheets!C719</f>
        <v>15195</v>
      </c>
      <c r="D78" s="199">
        <f>Worksheets!D719</f>
        <v>14345</v>
      </c>
      <c r="E78" s="5">
        <f>Worksheets!E711</f>
        <v>0</v>
      </c>
      <c r="F78" s="5">
        <f>Worksheets!G719</f>
        <v>8800</v>
      </c>
      <c r="G78" s="224">
        <f t="shared" si="7"/>
        <v>-0.38650000000000001</v>
      </c>
      <c r="H78" s="51" t="e">
        <f>Worksheets!#REF!</f>
        <v>#REF!</v>
      </c>
      <c r="I78" s="13" t="e">
        <f t="shared" si="8"/>
        <v>#REF!</v>
      </c>
      <c r="J78" s="88"/>
      <c r="K78" s="5"/>
    </row>
    <row r="79" spans="1:12">
      <c r="A79" s="12" t="s">
        <v>297</v>
      </c>
      <c r="B79" s="1" t="s">
        <v>182</v>
      </c>
      <c r="C79" s="5">
        <f>Worksheets!C725</f>
        <v>5000</v>
      </c>
      <c r="D79" s="199">
        <f>Worksheets!D725</f>
        <v>0</v>
      </c>
      <c r="E79" s="5">
        <f>Worksheets!E723</f>
        <v>0</v>
      </c>
      <c r="F79" s="5">
        <f>Worksheets!G725</f>
        <v>6000</v>
      </c>
      <c r="G79" s="229" t="s">
        <v>818</v>
      </c>
      <c r="H79" s="51" t="e">
        <f>Worksheets!#REF!</f>
        <v>#REF!</v>
      </c>
      <c r="I79" s="13">
        <v>0</v>
      </c>
      <c r="J79" s="88"/>
      <c r="K79" s="5" t="s">
        <v>819</v>
      </c>
    </row>
    <row r="80" spans="1:12">
      <c r="A80" s="12" t="s">
        <v>298</v>
      </c>
      <c r="B80" s="1" t="s">
        <v>183</v>
      </c>
      <c r="C80" s="5">
        <f>Worksheets!C732</f>
        <v>2500</v>
      </c>
      <c r="D80" s="199">
        <f>Worksheets!D732</f>
        <v>3500</v>
      </c>
      <c r="E80" s="5">
        <f>Worksheets!E730</f>
        <v>0</v>
      </c>
      <c r="F80" s="5">
        <f>Worksheets!G732</f>
        <v>10000</v>
      </c>
      <c r="G80" s="224">
        <f t="shared" si="7"/>
        <v>1.8571</v>
      </c>
      <c r="H80" s="51" t="e">
        <f>Worksheets!#REF!</f>
        <v>#REF!</v>
      </c>
      <c r="I80" s="13" t="e">
        <f>(H80-D80)/D80</f>
        <v>#REF!</v>
      </c>
      <c r="J80" s="88"/>
      <c r="K80" s="5"/>
    </row>
    <row r="81" spans="1:11">
      <c r="A81" s="12" t="s">
        <v>299</v>
      </c>
      <c r="B81" s="1" t="s">
        <v>184</v>
      </c>
      <c r="C81" s="5">
        <f>Worksheets!C754</f>
        <v>43510</v>
      </c>
      <c r="D81" s="199">
        <f>Worksheets!D754</f>
        <v>36122</v>
      </c>
      <c r="E81" s="5">
        <f>Worksheets!E736</f>
        <v>0</v>
      </c>
      <c r="F81" s="5">
        <f>Worksheets!G754</f>
        <v>34545</v>
      </c>
      <c r="G81" s="224">
        <f t="shared" si="7"/>
        <v>-4.3700000000000003E-2</v>
      </c>
      <c r="H81" s="51" t="e">
        <f>Worksheets!#REF!</f>
        <v>#REF!</v>
      </c>
      <c r="I81" s="13" t="e">
        <f>(H81-D81)/D81</f>
        <v>#REF!</v>
      </c>
      <c r="J81" s="88"/>
      <c r="K81" s="5"/>
    </row>
    <row r="82" spans="1:11">
      <c r="A82" s="12" t="s">
        <v>300</v>
      </c>
      <c r="B82" s="1" t="s">
        <v>185</v>
      </c>
      <c r="C82" s="5">
        <f>Worksheets!C761</f>
        <v>0</v>
      </c>
      <c r="D82" s="199">
        <f>Worksheets!D759</f>
        <v>0</v>
      </c>
      <c r="E82" s="5">
        <f>Worksheets!E759</f>
        <v>0</v>
      </c>
      <c r="F82" s="5">
        <f>Worksheets!G761</f>
        <v>0</v>
      </c>
      <c r="G82" s="224">
        <v>0</v>
      </c>
      <c r="H82" s="51" t="e">
        <f>Worksheets!#REF!</f>
        <v>#REF!</v>
      </c>
      <c r="I82" s="13">
        <v>0</v>
      </c>
      <c r="J82" s="88"/>
      <c r="K82" s="5"/>
    </row>
    <row r="83" spans="1:11">
      <c r="A83" s="12" t="s">
        <v>301</v>
      </c>
      <c r="B83" s="1" t="s">
        <v>186</v>
      </c>
      <c r="C83" s="5">
        <f>Worksheets!C775</f>
        <v>21950</v>
      </c>
      <c r="D83" s="199">
        <f>Worksheets!D775</f>
        <v>27432</v>
      </c>
      <c r="E83" s="5">
        <f>Worksheets!E766</f>
        <v>0</v>
      </c>
      <c r="F83" s="5">
        <f>Worksheets!G775</f>
        <v>27800</v>
      </c>
      <c r="G83" s="224">
        <f t="shared" si="7"/>
        <v>1.34E-2</v>
      </c>
      <c r="H83" s="51" t="e">
        <f>Worksheets!#REF!</f>
        <v>#REF!</v>
      </c>
      <c r="I83" s="13" t="e">
        <f>(H83-D83)/D83</f>
        <v>#REF!</v>
      </c>
      <c r="J83" s="88"/>
      <c r="K83" s="5"/>
    </row>
    <row r="84" spans="1:11">
      <c r="A84" s="12"/>
      <c r="B84" s="1" t="s">
        <v>149</v>
      </c>
      <c r="C84" s="4" t="str">
        <f t="shared" ref="C84:I84" si="9">"-------------"</f>
        <v>-------------</v>
      </c>
      <c r="D84" s="4" t="str">
        <f t="shared" si="9"/>
        <v>-------------</v>
      </c>
      <c r="E84" s="4" t="str">
        <f t="shared" si="9"/>
        <v>-------------</v>
      </c>
      <c r="F84" s="105" t="str">
        <f t="shared" si="9"/>
        <v>-------------</v>
      </c>
      <c r="G84" s="229" t="str">
        <f>"-------------"</f>
        <v>-------------</v>
      </c>
      <c r="H84" s="50" t="str">
        <f>"-------------"</f>
        <v>-------------</v>
      </c>
      <c r="I84" s="4" t="str">
        <f t="shared" si="9"/>
        <v>-------------</v>
      </c>
      <c r="J84" s="4"/>
    </row>
    <row r="85" spans="1:11">
      <c r="A85" s="15"/>
      <c r="B85" s="16" t="s">
        <v>143</v>
      </c>
      <c r="C85" s="17">
        <f>SUM(C43:C83)</f>
        <v>3062828</v>
      </c>
      <c r="D85" s="17">
        <f>SUM(D43:D83)</f>
        <v>3632437</v>
      </c>
      <c r="E85" s="17">
        <f>SUM(E43:E83)</f>
        <v>0</v>
      </c>
      <c r="F85" s="106">
        <f>SUM(F43:F83)</f>
        <v>3657519</v>
      </c>
      <c r="G85" s="224">
        <f t="shared" ref="G85" si="10">(F85-D85)/D85</f>
        <v>6.8999999999999999E-3</v>
      </c>
      <c r="H85" s="51" t="e">
        <f>SUM(H43:H83)</f>
        <v>#REF!</v>
      </c>
      <c r="I85" s="139" t="e">
        <f t="shared" ref="I85" si="11">(H85-F85)/F85</f>
        <v>#REF!</v>
      </c>
      <c r="J85" s="234"/>
    </row>
    <row r="86" spans="1:11" ht="13.5" thickBot="1">
      <c r="A86" s="29" t="s">
        <v>107</v>
      </c>
      <c r="B86" s="30"/>
      <c r="C86" s="31"/>
      <c r="D86" s="31"/>
      <c r="E86" s="31"/>
      <c r="F86" s="107"/>
      <c r="G86" s="230"/>
      <c r="H86" s="112"/>
      <c r="I86" s="27"/>
    </row>
    <row r="87" spans="1:11" ht="14.25" thickTop="1" thickBot="1">
      <c r="A87" s="7" t="s">
        <v>319</v>
      </c>
      <c r="B87" s="8" t="s">
        <v>0</v>
      </c>
      <c r="C87" s="9" t="str">
        <f>C2</f>
        <v>FY 24-25</v>
      </c>
      <c r="D87" s="9" t="str">
        <f>D2</f>
        <v>FY 25-26</v>
      </c>
      <c r="E87" s="9" t="str">
        <f>E2</f>
        <v>YTD @ 01/26</v>
      </c>
      <c r="F87" s="103" t="str">
        <f>F2</f>
        <v>FY 26-27</v>
      </c>
      <c r="G87" s="228" t="s">
        <v>146</v>
      </c>
      <c r="H87" s="110" t="s">
        <v>701</v>
      </c>
      <c r="I87" s="170" t="str">
        <f>H2</f>
        <v>FY 20-21</v>
      </c>
      <c r="J87" s="235"/>
    </row>
    <row r="88" spans="1:11" ht="13.5" thickTop="1">
      <c r="A88" s="12" t="s">
        <v>267</v>
      </c>
      <c r="B88" s="1" t="s">
        <v>187</v>
      </c>
      <c r="C88" s="5">
        <f>Worksheets!C798</f>
        <v>751725</v>
      </c>
      <c r="D88" s="199">
        <f>Worksheets!D798</f>
        <v>891044</v>
      </c>
      <c r="E88" s="5">
        <f>Worksheets!E787</f>
        <v>0</v>
      </c>
      <c r="F88" s="5">
        <f>Worksheets!G798</f>
        <v>906110</v>
      </c>
      <c r="G88" s="224">
        <f>(F88-D88)/D88</f>
        <v>1.6899999999999998E-2</v>
      </c>
      <c r="H88" s="51" t="e">
        <f>Worksheets!#REF!</f>
        <v>#REF!</v>
      </c>
      <c r="I88" s="139" t="e">
        <f t="shared" ref="I88:I120" si="12">(H88-D88)/D88</f>
        <v>#REF!</v>
      </c>
      <c r="J88" s="234"/>
      <c r="K88" s="5"/>
    </row>
    <row r="89" spans="1:11">
      <c r="A89" s="12" t="s">
        <v>268</v>
      </c>
      <c r="B89" s="1" t="s">
        <v>188</v>
      </c>
      <c r="C89" s="5">
        <f>Worksheets!C804</f>
        <v>5920</v>
      </c>
      <c r="D89" s="199">
        <f>Worksheets!D804</f>
        <v>5920</v>
      </c>
      <c r="E89" s="5">
        <f>Worksheets!E801</f>
        <v>0</v>
      </c>
      <c r="F89" s="5">
        <f>Worksheets!G804</f>
        <v>0</v>
      </c>
      <c r="G89" s="224">
        <f>(F89-D89)/D89</f>
        <v>-1</v>
      </c>
      <c r="H89" s="51" t="e">
        <f>Worksheets!#REF!</f>
        <v>#REF!</v>
      </c>
      <c r="I89" s="139" t="e">
        <f t="shared" si="12"/>
        <v>#REF!</v>
      </c>
      <c r="J89" s="234"/>
      <c r="K89" s="5"/>
    </row>
    <row r="90" spans="1:11" s="11" customFormat="1">
      <c r="A90" s="12" t="s">
        <v>269</v>
      </c>
      <c r="B90" s="1" t="s">
        <v>189</v>
      </c>
      <c r="C90" s="5">
        <f>Worksheets!C814</f>
        <v>42500</v>
      </c>
      <c r="D90" s="199">
        <f>Worksheets!D814</f>
        <v>45500</v>
      </c>
      <c r="E90" s="5">
        <f>Worksheets!E807</f>
        <v>0</v>
      </c>
      <c r="F90" s="5">
        <f>Worksheets!G814</f>
        <v>50000</v>
      </c>
      <c r="G90" s="224">
        <f>(F90-D90)/D90</f>
        <v>9.8900000000000002E-2</v>
      </c>
      <c r="H90" s="51" t="e">
        <f>Worksheets!#REF!</f>
        <v>#REF!</v>
      </c>
      <c r="I90" s="139" t="e">
        <f t="shared" si="12"/>
        <v>#REF!</v>
      </c>
      <c r="J90" s="234"/>
      <c r="K90" s="5"/>
    </row>
    <row r="91" spans="1:11">
      <c r="A91" s="12" t="s">
        <v>302</v>
      </c>
      <c r="B91" s="1" t="s">
        <v>190</v>
      </c>
      <c r="C91" s="5">
        <f>Worksheets!C823</f>
        <v>22749</v>
      </c>
      <c r="D91" s="199">
        <f>Worksheets!D823</f>
        <v>22749</v>
      </c>
      <c r="E91" s="5">
        <f>Worksheets!E818</f>
        <v>0</v>
      </c>
      <c r="F91" s="5">
        <f>Worksheets!G823</f>
        <v>22749</v>
      </c>
      <c r="G91" s="224">
        <f>(F91-D91)/D91</f>
        <v>0</v>
      </c>
      <c r="H91" s="51" t="e">
        <f>Worksheets!#REF!</f>
        <v>#REF!</v>
      </c>
      <c r="I91" s="139" t="e">
        <f t="shared" si="12"/>
        <v>#REF!</v>
      </c>
      <c r="J91" s="234"/>
      <c r="K91" s="5"/>
    </row>
    <row r="92" spans="1:11">
      <c r="A92" s="12" t="s">
        <v>270</v>
      </c>
      <c r="B92" s="1" t="s">
        <v>502</v>
      </c>
      <c r="C92" s="5">
        <f>Worksheets!C830</f>
        <v>11327</v>
      </c>
      <c r="D92" s="199">
        <f>Worksheets!D830</f>
        <v>13883</v>
      </c>
      <c r="E92" s="5">
        <f>Worksheets!E827</f>
        <v>0</v>
      </c>
      <c r="F92" s="5">
        <f>Worksheets!G830</f>
        <v>14023</v>
      </c>
      <c r="G92" s="224">
        <f t="shared" ref="G92:G120" si="13">(F92-D92)/D92</f>
        <v>1.01E-2</v>
      </c>
      <c r="H92" s="51" t="e">
        <f>Worksheets!#REF!</f>
        <v>#REF!</v>
      </c>
      <c r="I92" s="139" t="e">
        <f t="shared" si="12"/>
        <v>#REF!</v>
      </c>
      <c r="J92" s="234"/>
      <c r="K92" s="5"/>
    </row>
    <row r="93" spans="1:11">
      <c r="A93" s="12" t="s">
        <v>271</v>
      </c>
      <c r="B93" s="1" t="s">
        <v>191</v>
      </c>
      <c r="C93" s="5">
        <f>Worksheets!C839</f>
        <v>112357</v>
      </c>
      <c r="D93" s="199">
        <f>Worksheets!D839</f>
        <v>134519</v>
      </c>
      <c r="E93" s="5">
        <f>Worksheets!E834</f>
        <v>0</v>
      </c>
      <c r="F93" s="5">
        <f>Worksheets!G839</f>
        <v>124074</v>
      </c>
      <c r="G93" s="224">
        <f t="shared" si="13"/>
        <v>-7.7600000000000002E-2</v>
      </c>
      <c r="H93" s="51" t="e">
        <f>Worksheets!#REF!</f>
        <v>#REF!</v>
      </c>
      <c r="I93" s="139" t="e">
        <f t="shared" si="12"/>
        <v>#REF!</v>
      </c>
      <c r="J93" s="234"/>
      <c r="K93" s="5"/>
    </row>
    <row r="94" spans="1:11" ht="12" customHeight="1">
      <c r="A94" s="12" t="s">
        <v>272</v>
      </c>
      <c r="B94" s="1" t="s">
        <v>192</v>
      </c>
      <c r="C94" s="5">
        <f>Worksheets!C850</f>
        <v>193313</v>
      </c>
      <c r="D94" s="199">
        <f>Worksheets!D850</f>
        <v>223687</v>
      </c>
      <c r="E94" s="5">
        <f>Worksheets!E843</f>
        <v>0</v>
      </c>
      <c r="F94" s="5">
        <f>Worksheets!G850</f>
        <v>173730</v>
      </c>
      <c r="G94" s="224">
        <f t="shared" si="13"/>
        <v>-0.2233</v>
      </c>
      <c r="H94" s="51" t="e">
        <f>Worksheets!#REF!</f>
        <v>#REF!</v>
      </c>
      <c r="I94" s="139" t="e">
        <f t="shared" si="12"/>
        <v>#REF!</v>
      </c>
      <c r="J94" s="234"/>
      <c r="K94" s="5"/>
    </row>
    <row r="95" spans="1:11" ht="12" customHeight="1">
      <c r="A95" s="12">
        <v>4650</v>
      </c>
      <c r="B95" s="1" t="s">
        <v>624</v>
      </c>
      <c r="C95" s="5">
        <f>Worksheets!C855</f>
        <v>10896</v>
      </c>
      <c r="D95" s="199">
        <f>Worksheets!D855</f>
        <v>9801</v>
      </c>
      <c r="E95" s="5">
        <f>Worksheets!E853</f>
        <v>0</v>
      </c>
      <c r="F95" s="5">
        <f>Worksheets!G855</f>
        <v>7487</v>
      </c>
      <c r="G95" s="224">
        <f t="shared" si="13"/>
        <v>-0.2361</v>
      </c>
      <c r="H95" s="51" t="e">
        <f>Worksheets!#REF!</f>
        <v>#REF!</v>
      </c>
      <c r="I95" s="139" t="e">
        <f t="shared" si="12"/>
        <v>#REF!</v>
      </c>
      <c r="J95" s="234"/>
      <c r="K95" s="5"/>
    </row>
    <row r="96" spans="1:11" ht="12" customHeight="1">
      <c r="A96" s="12" t="s">
        <v>273</v>
      </c>
      <c r="B96" s="1" t="s">
        <v>193</v>
      </c>
      <c r="C96" s="5">
        <f>Worksheets!C862</f>
        <v>1611</v>
      </c>
      <c r="D96" s="199">
        <f>Worksheets!D862</f>
        <v>1879</v>
      </c>
      <c r="E96" s="5">
        <f>Worksheets!E859</f>
        <v>0</v>
      </c>
      <c r="F96" s="5">
        <f>Worksheets!G862</f>
        <v>1841</v>
      </c>
      <c r="G96" s="224">
        <f t="shared" si="13"/>
        <v>-2.0199999999999999E-2</v>
      </c>
      <c r="H96" s="51" t="e">
        <f>Worksheets!#REF!</f>
        <v>#REF!</v>
      </c>
      <c r="I96" s="139" t="e">
        <f t="shared" si="12"/>
        <v>#REF!</v>
      </c>
      <c r="J96" s="234"/>
      <c r="K96" s="5"/>
    </row>
    <row r="97" spans="1:11">
      <c r="A97" s="12" t="s">
        <v>274</v>
      </c>
      <c r="B97" s="1" t="s">
        <v>194</v>
      </c>
      <c r="C97" s="5">
        <f>Worksheets!C868</f>
        <v>2838</v>
      </c>
      <c r="D97" s="199">
        <f>Worksheets!D868</f>
        <v>2969</v>
      </c>
      <c r="E97" s="5">
        <f>Worksheets!E866</f>
        <v>0</v>
      </c>
      <c r="F97" s="5">
        <f>Worksheets!G868</f>
        <v>2091</v>
      </c>
      <c r="G97" s="224">
        <f t="shared" si="13"/>
        <v>-0.29570000000000002</v>
      </c>
      <c r="H97" s="51" t="e">
        <f>Worksheets!#REF!</f>
        <v>#REF!</v>
      </c>
      <c r="I97" s="139" t="e">
        <f t="shared" si="12"/>
        <v>#REF!</v>
      </c>
      <c r="J97" s="234"/>
      <c r="K97" s="5"/>
    </row>
    <row r="98" spans="1:11">
      <c r="A98" s="12">
        <v>4685</v>
      </c>
      <c r="B98" s="1" t="s">
        <v>195</v>
      </c>
      <c r="C98" s="5">
        <f>Worksheets!C876</f>
        <v>6354</v>
      </c>
      <c r="D98" s="199">
        <f>Worksheets!D876</f>
        <v>7711</v>
      </c>
      <c r="E98" s="5">
        <f>Worksheets!E872</f>
        <v>0</v>
      </c>
      <c r="F98" s="5">
        <f>Worksheets!G876</f>
        <v>8541</v>
      </c>
      <c r="G98" s="224">
        <f t="shared" si="13"/>
        <v>0.1076</v>
      </c>
      <c r="H98" s="51" t="e">
        <f>Worksheets!#REF!</f>
        <v>#REF!</v>
      </c>
      <c r="I98" s="139" t="e">
        <f t="shared" si="12"/>
        <v>#REF!</v>
      </c>
      <c r="J98" s="234"/>
      <c r="K98" s="5"/>
    </row>
    <row r="99" spans="1:11">
      <c r="A99" s="12" t="s">
        <v>275</v>
      </c>
      <c r="B99" s="1" t="s">
        <v>196</v>
      </c>
      <c r="C99" s="5">
        <f>Worksheets!C883</f>
        <v>31655</v>
      </c>
      <c r="D99" s="199">
        <f>Worksheets!D883</f>
        <v>39206</v>
      </c>
      <c r="E99" s="5">
        <f>Worksheets!E880</f>
        <v>0</v>
      </c>
      <c r="F99" s="5">
        <f>Worksheets!G883</f>
        <v>39646</v>
      </c>
      <c r="G99" s="224">
        <f t="shared" si="13"/>
        <v>1.12E-2</v>
      </c>
      <c r="H99" s="51" t="e">
        <f>Worksheets!#REF!</f>
        <v>#REF!</v>
      </c>
      <c r="I99" s="139" t="e">
        <f t="shared" si="12"/>
        <v>#REF!</v>
      </c>
      <c r="J99" s="234"/>
      <c r="K99" s="5"/>
    </row>
    <row r="100" spans="1:11">
      <c r="A100" s="12">
        <v>5005</v>
      </c>
      <c r="B100" s="1" t="s">
        <v>197</v>
      </c>
      <c r="C100" s="5">
        <f>Worksheets!C892</f>
        <v>37000</v>
      </c>
      <c r="D100" s="199">
        <f>Worksheets!D892</f>
        <v>38000</v>
      </c>
      <c r="E100" s="5">
        <f>Worksheets!E887</f>
        <v>0</v>
      </c>
      <c r="F100" s="5">
        <f>Worksheets!G892</f>
        <v>39000</v>
      </c>
      <c r="G100" s="224">
        <f t="shared" si="13"/>
        <v>2.63E-2</v>
      </c>
      <c r="H100" s="51" t="e">
        <f>Worksheets!#REF!</f>
        <v>#REF!</v>
      </c>
      <c r="I100" s="139" t="e">
        <f t="shared" si="12"/>
        <v>#REF!</v>
      </c>
      <c r="J100" s="234"/>
      <c r="K100" s="5"/>
    </row>
    <row r="101" spans="1:11">
      <c r="A101" s="12" t="s">
        <v>279</v>
      </c>
      <c r="B101" s="1" t="s">
        <v>198</v>
      </c>
      <c r="C101" s="5">
        <f>Worksheets!C928</f>
        <v>82720</v>
      </c>
      <c r="D101" s="199">
        <f>Worksheets!D928</f>
        <v>85000</v>
      </c>
      <c r="E101" s="5">
        <f>Worksheets!E896</f>
        <v>0</v>
      </c>
      <c r="F101" s="5">
        <f>Worksheets!G928</f>
        <v>111000</v>
      </c>
      <c r="G101" s="224">
        <f t="shared" si="13"/>
        <v>0.30590000000000001</v>
      </c>
      <c r="H101" s="51" t="e">
        <f>Worksheets!#REF!</f>
        <v>#REF!</v>
      </c>
      <c r="I101" s="139" t="e">
        <f t="shared" si="12"/>
        <v>#REF!</v>
      </c>
      <c r="J101" s="234"/>
      <c r="K101" s="5"/>
    </row>
    <row r="102" spans="1:11">
      <c r="A102" s="12" t="s">
        <v>303</v>
      </c>
      <c r="B102" s="1" t="s">
        <v>199</v>
      </c>
      <c r="C102" s="5">
        <f>Worksheets!C941</f>
        <v>125000</v>
      </c>
      <c r="D102" s="199">
        <f>Worksheets!D941</f>
        <v>125000</v>
      </c>
      <c r="E102" s="5">
        <f>Worksheets!E931</f>
        <v>0</v>
      </c>
      <c r="F102" s="5">
        <f>Worksheets!G941</f>
        <v>154600</v>
      </c>
      <c r="G102" s="224">
        <f t="shared" si="13"/>
        <v>0.23680000000000001</v>
      </c>
      <c r="H102" s="51" t="e">
        <f>Worksheets!#REF!</f>
        <v>#REF!</v>
      </c>
      <c r="I102" s="139" t="e">
        <f t="shared" si="12"/>
        <v>#REF!</v>
      </c>
      <c r="J102" s="234"/>
      <c r="K102" s="5"/>
    </row>
    <row r="103" spans="1:11">
      <c r="A103" s="12">
        <v>5035</v>
      </c>
      <c r="B103" s="1" t="s">
        <v>471</v>
      </c>
      <c r="C103" s="5">
        <f>Worksheets!C953</f>
        <v>48000</v>
      </c>
      <c r="D103" s="199">
        <f>Worksheets!D953</f>
        <v>48000</v>
      </c>
      <c r="E103" s="5">
        <f>Worksheets!E945</f>
        <v>0</v>
      </c>
      <c r="F103" s="5">
        <f>Worksheets!G953</f>
        <v>51000</v>
      </c>
      <c r="G103" s="224">
        <f t="shared" si="13"/>
        <v>6.25E-2</v>
      </c>
      <c r="H103" s="51" t="e">
        <f>Worksheets!#REF!</f>
        <v>#REF!</v>
      </c>
      <c r="I103" s="139" t="e">
        <f t="shared" si="12"/>
        <v>#REF!</v>
      </c>
      <c r="J103" s="234"/>
      <c r="K103" s="5"/>
    </row>
    <row r="104" spans="1:11">
      <c r="A104" s="12" t="s">
        <v>280</v>
      </c>
      <c r="B104" s="1" t="s">
        <v>200</v>
      </c>
      <c r="C104" s="5">
        <f>Worksheets!C965</f>
        <v>29000</v>
      </c>
      <c r="D104" s="199">
        <f>Worksheets!D965</f>
        <v>36000</v>
      </c>
      <c r="E104" s="5">
        <f>Worksheets!E957</f>
        <v>0</v>
      </c>
      <c r="F104" s="5">
        <f>Worksheets!G965</f>
        <v>42000</v>
      </c>
      <c r="G104" s="224">
        <f t="shared" si="13"/>
        <v>0.16669999999999999</v>
      </c>
      <c r="H104" s="51" t="e">
        <f>Worksheets!#REF!</f>
        <v>#REF!</v>
      </c>
      <c r="I104" s="139" t="e">
        <f t="shared" si="12"/>
        <v>#REF!</v>
      </c>
      <c r="J104" s="234"/>
      <c r="K104" s="5"/>
    </row>
    <row r="105" spans="1:11">
      <c r="A105" s="12" t="s">
        <v>304</v>
      </c>
      <c r="B105" s="1" t="s">
        <v>201</v>
      </c>
      <c r="C105" s="5">
        <f>Worksheets!C979</f>
        <v>45500</v>
      </c>
      <c r="D105" s="199">
        <f>Worksheets!D979</f>
        <v>38500</v>
      </c>
      <c r="E105" s="5">
        <f>Worksheets!E969</f>
        <v>0</v>
      </c>
      <c r="F105" s="5">
        <f>Worksheets!G979</f>
        <v>47500</v>
      </c>
      <c r="G105" s="224">
        <f t="shared" si="13"/>
        <v>0.23380000000000001</v>
      </c>
      <c r="H105" s="51" t="e">
        <f>Worksheets!#REF!</f>
        <v>#REF!</v>
      </c>
      <c r="I105" s="139" t="e">
        <f t="shared" si="12"/>
        <v>#REF!</v>
      </c>
      <c r="J105" s="234"/>
      <c r="K105" s="5"/>
    </row>
    <row r="106" spans="1:11">
      <c r="A106" s="12" t="s">
        <v>281</v>
      </c>
      <c r="B106" s="1" t="s">
        <v>202</v>
      </c>
      <c r="C106" s="5">
        <f>Worksheets!C992</f>
        <v>9525</v>
      </c>
      <c r="D106" s="199">
        <f>Worksheets!D992</f>
        <v>9525</v>
      </c>
      <c r="E106" s="5">
        <f>Worksheets!E983</f>
        <v>0</v>
      </c>
      <c r="F106" s="5">
        <f>Worksheets!G992</f>
        <v>10025</v>
      </c>
      <c r="G106" s="224">
        <f t="shared" si="13"/>
        <v>5.2499999999999998E-2</v>
      </c>
      <c r="H106" s="51" t="e">
        <f>Worksheets!#REF!</f>
        <v>#REF!</v>
      </c>
      <c r="I106" s="139" t="e">
        <f t="shared" si="12"/>
        <v>#REF!</v>
      </c>
      <c r="J106" s="234"/>
      <c r="K106" s="5"/>
    </row>
    <row r="107" spans="1:11">
      <c r="A107" s="12" t="s">
        <v>305</v>
      </c>
      <c r="B107" s="1" t="s">
        <v>203</v>
      </c>
      <c r="C107" s="5">
        <f>Worksheets!C1003</f>
        <v>3000</v>
      </c>
      <c r="D107" s="199">
        <f>Worksheets!D1003</f>
        <v>3000</v>
      </c>
      <c r="E107" s="5">
        <f>Worksheets!E996</f>
        <v>0</v>
      </c>
      <c r="F107" s="5">
        <f>Worksheets!G1003</f>
        <v>3000</v>
      </c>
      <c r="G107" s="224">
        <f t="shared" si="13"/>
        <v>0</v>
      </c>
      <c r="H107" s="51" t="e">
        <f>Worksheets!#REF!</f>
        <v>#REF!</v>
      </c>
      <c r="I107" s="139" t="e">
        <f t="shared" si="12"/>
        <v>#REF!</v>
      </c>
      <c r="J107" s="234"/>
      <c r="K107" s="5"/>
    </row>
    <row r="108" spans="1:11">
      <c r="A108" s="12" t="s">
        <v>306</v>
      </c>
      <c r="B108" s="1" t="s">
        <v>204</v>
      </c>
      <c r="C108" s="5">
        <f>Worksheets!C1011</f>
        <v>11000</v>
      </c>
      <c r="D108" s="199">
        <f>Worksheets!D1011</f>
        <v>11000</v>
      </c>
      <c r="E108" s="5">
        <f>Worksheets!E1007</f>
        <v>0</v>
      </c>
      <c r="F108" s="5">
        <f>Worksheets!G1011</f>
        <v>11000</v>
      </c>
      <c r="G108" s="224">
        <f t="shared" si="13"/>
        <v>0</v>
      </c>
      <c r="H108" s="51" t="e">
        <f>Worksheets!#REF!</f>
        <v>#REF!</v>
      </c>
      <c r="I108" s="139" t="e">
        <f t="shared" si="12"/>
        <v>#REF!</v>
      </c>
      <c r="J108" s="234"/>
      <c r="K108" s="5"/>
    </row>
    <row r="109" spans="1:11">
      <c r="A109" s="12" t="s">
        <v>307</v>
      </c>
      <c r="B109" s="1" t="s">
        <v>205</v>
      </c>
      <c r="C109" s="5">
        <f>Worksheets!C1022</f>
        <v>9200</v>
      </c>
      <c r="D109" s="199">
        <f>Worksheets!D1022</f>
        <v>9200</v>
      </c>
      <c r="E109" s="5">
        <f>Worksheets!E1015</f>
        <v>0</v>
      </c>
      <c r="F109" s="5">
        <f>Worksheets!G1022</f>
        <v>9200</v>
      </c>
      <c r="G109" s="224">
        <f t="shared" si="13"/>
        <v>0</v>
      </c>
      <c r="H109" s="51" t="e">
        <f>Worksheets!#REF!</f>
        <v>#REF!</v>
      </c>
      <c r="I109" s="139" t="e">
        <f t="shared" si="12"/>
        <v>#REF!</v>
      </c>
      <c r="J109" s="234"/>
      <c r="K109" s="5"/>
    </row>
    <row r="110" spans="1:11">
      <c r="A110" s="12" t="s">
        <v>308</v>
      </c>
      <c r="B110" s="1" t="s">
        <v>206</v>
      </c>
      <c r="C110" s="5">
        <f>Worksheets!C1037</f>
        <v>14000</v>
      </c>
      <c r="D110" s="199">
        <f>Worksheets!D1037</f>
        <v>14000</v>
      </c>
      <c r="E110" s="5">
        <f>Worksheets!E1026</f>
        <v>0</v>
      </c>
      <c r="F110" s="5">
        <f>Worksheets!G1037</f>
        <v>16800</v>
      </c>
      <c r="G110" s="224">
        <f t="shared" si="13"/>
        <v>0.2</v>
      </c>
      <c r="H110" s="51" t="e">
        <f>Worksheets!#REF!</f>
        <v>#REF!</v>
      </c>
      <c r="I110" s="139" t="e">
        <f t="shared" si="12"/>
        <v>#REF!</v>
      </c>
      <c r="J110" s="234"/>
      <c r="K110" s="5"/>
    </row>
    <row r="111" spans="1:11">
      <c r="A111" s="12" t="s">
        <v>285</v>
      </c>
      <c r="B111" s="1" t="s">
        <v>207</v>
      </c>
      <c r="C111" s="5">
        <f>Worksheets!C1044</f>
        <v>500</v>
      </c>
      <c r="D111" s="199">
        <f>Worksheets!D1044</f>
        <v>500</v>
      </c>
      <c r="E111" s="5">
        <f>Worksheets!E1041</f>
        <v>0</v>
      </c>
      <c r="F111" s="5">
        <f>Worksheets!G1044</f>
        <v>500</v>
      </c>
      <c r="G111" s="224">
        <f t="shared" si="13"/>
        <v>0</v>
      </c>
      <c r="H111" s="51" t="e">
        <f>Worksheets!#REF!</f>
        <v>#REF!</v>
      </c>
      <c r="I111" s="139" t="e">
        <f t="shared" si="12"/>
        <v>#REF!</v>
      </c>
      <c r="J111" s="234"/>
      <c r="K111" s="5"/>
    </row>
    <row r="112" spans="1:11">
      <c r="A112" s="12" t="s">
        <v>309</v>
      </c>
      <c r="B112" s="1" t="s">
        <v>208</v>
      </c>
      <c r="C112" s="5">
        <f>Worksheets!C1053</f>
        <v>250</v>
      </c>
      <c r="D112" s="199">
        <f>Worksheets!D1053</f>
        <v>250</v>
      </c>
      <c r="E112" s="5">
        <f>Worksheets!E1048</f>
        <v>0</v>
      </c>
      <c r="F112" s="5">
        <f>Worksheets!G1053</f>
        <v>250</v>
      </c>
      <c r="G112" s="224">
        <f t="shared" si="13"/>
        <v>0</v>
      </c>
      <c r="H112" s="51" t="e">
        <f>Worksheets!#REF!</f>
        <v>#REF!</v>
      </c>
      <c r="I112" s="139" t="e">
        <f t="shared" si="12"/>
        <v>#REF!</v>
      </c>
      <c r="J112" s="234"/>
      <c r="K112" s="5"/>
    </row>
    <row r="113" spans="1:11">
      <c r="A113" s="12" t="s">
        <v>288</v>
      </c>
      <c r="B113" s="1" t="s">
        <v>209</v>
      </c>
      <c r="C113" s="5">
        <f>Worksheets!C1063</f>
        <v>8500</v>
      </c>
      <c r="D113" s="199">
        <f>Worksheets!D1063</f>
        <v>15000</v>
      </c>
      <c r="E113" s="5">
        <f>Worksheets!E1057</f>
        <v>0</v>
      </c>
      <c r="F113" s="5">
        <f>Worksheets!G1063</f>
        <v>15000</v>
      </c>
      <c r="G113" s="224">
        <f t="shared" si="13"/>
        <v>0</v>
      </c>
      <c r="H113" s="51" t="e">
        <f>Worksheets!#REF!</f>
        <v>#REF!</v>
      </c>
      <c r="I113" s="139" t="e">
        <f t="shared" si="12"/>
        <v>#REF!</v>
      </c>
      <c r="J113" s="234"/>
      <c r="K113" s="5"/>
    </row>
    <row r="114" spans="1:11">
      <c r="A114" s="12" t="s">
        <v>292</v>
      </c>
      <c r="B114" s="1" t="s">
        <v>210</v>
      </c>
      <c r="C114" s="5">
        <f>Worksheets!C1072</f>
        <v>13250</v>
      </c>
      <c r="D114" s="199">
        <f>Worksheets!D1072</f>
        <v>13250</v>
      </c>
      <c r="E114" s="5">
        <f>Worksheets!E1067</f>
        <v>0</v>
      </c>
      <c r="F114" s="5">
        <f>Worksheets!G1072</f>
        <v>39500</v>
      </c>
      <c r="G114" s="224">
        <f t="shared" si="13"/>
        <v>1.9811000000000001</v>
      </c>
      <c r="H114" s="51" t="e">
        <f>Worksheets!#REF!</f>
        <v>#REF!</v>
      </c>
      <c r="I114" s="139" t="e">
        <f t="shared" si="12"/>
        <v>#REF!</v>
      </c>
      <c r="J114" s="234"/>
      <c r="K114" s="5"/>
    </row>
    <row r="115" spans="1:11">
      <c r="A115" s="12" t="s">
        <v>295</v>
      </c>
      <c r="B115" s="1" t="s">
        <v>211</v>
      </c>
      <c r="C115" s="5">
        <f>Worksheets!C1084</f>
        <v>12000</v>
      </c>
      <c r="D115" s="199">
        <f>Worksheets!D1084</f>
        <v>12000</v>
      </c>
      <c r="E115" s="5">
        <f>Worksheets!E1077</f>
        <v>0</v>
      </c>
      <c r="F115" s="5">
        <f>Worksheets!G1084</f>
        <v>13000</v>
      </c>
      <c r="G115" s="224">
        <f t="shared" si="13"/>
        <v>8.3299999999999999E-2</v>
      </c>
      <c r="H115" s="51" t="e">
        <f>Worksheets!#REF!</f>
        <v>#REF!</v>
      </c>
      <c r="I115" s="139" t="e">
        <f t="shared" si="12"/>
        <v>#REF!</v>
      </c>
      <c r="J115" s="234"/>
      <c r="K115" s="5"/>
    </row>
    <row r="116" spans="1:11">
      <c r="A116" s="12" t="s">
        <v>296</v>
      </c>
      <c r="B116" s="1" t="s">
        <v>485</v>
      </c>
      <c r="C116" s="5">
        <f>Worksheets!C1094</f>
        <v>2050</v>
      </c>
      <c r="D116" s="199">
        <f>Worksheets!D1094</f>
        <v>2050</v>
      </c>
      <c r="E116" s="5">
        <f>Worksheets!E1088</f>
        <v>0</v>
      </c>
      <c r="F116" s="5">
        <f>Worksheets!G1094</f>
        <v>2050</v>
      </c>
      <c r="G116" s="224">
        <f t="shared" si="13"/>
        <v>0</v>
      </c>
      <c r="H116" s="51" t="e">
        <f>Worksheets!#REF!</f>
        <v>#REF!</v>
      </c>
      <c r="I116" s="139" t="e">
        <f t="shared" si="12"/>
        <v>#REF!</v>
      </c>
      <c r="J116" s="234"/>
      <c r="K116" s="5"/>
    </row>
    <row r="117" spans="1:11">
      <c r="A117" s="12" t="s">
        <v>299</v>
      </c>
      <c r="B117" s="1" t="s">
        <v>212</v>
      </c>
      <c r="C117" s="5">
        <f>Worksheets!C1106</f>
        <v>2800</v>
      </c>
      <c r="D117" s="199">
        <f>Worksheets!D1106</f>
        <v>3234</v>
      </c>
      <c r="E117" s="5">
        <f>Worksheets!E1098</f>
        <v>0</v>
      </c>
      <c r="F117" s="5">
        <f>Worksheets!G1106</f>
        <v>5594</v>
      </c>
      <c r="G117" s="224">
        <f t="shared" si="13"/>
        <v>0.72970000000000002</v>
      </c>
      <c r="H117" s="51" t="e">
        <f>Worksheets!#REF!</f>
        <v>#REF!</v>
      </c>
      <c r="I117" s="139" t="e">
        <f t="shared" si="12"/>
        <v>#REF!</v>
      </c>
      <c r="J117" s="234"/>
      <c r="K117" s="5"/>
    </row>
    <row r="118" spans="1:11">
      <c r="A118" s="12" t="s">
        <v>300</v>
      </c>
      <c r="B118" s="1" t="s">
        <v>213</v>
      </c>
      <c r="C118" s="5">
        <f>Worksheets!C1113</f>
        <v>1200</v>
      </c>
      <c r="D118" s="199">
        <f>Worksheets!D1113</f>
        <v>1200</v>
      </c>
      <c r="E118" s="5">
        <f>Worksheets!E1110</f>
        <v>0</v>
      </c>
      <c r="F118" s="5">
        <f>Worksheets!G1113</f>
        <v>0</v>
      </c>
      <c r="G118" s="224">
        <f t="shared" si="13"/>
        <v>-1</v>
      </c>
      <c r="H118" s="51" t="e">
        <f>Worksheets!#REF!</f>
        <v>#REF!</v>
      </c>
      <c r="I118" s="139" t="e">
        <f t="shared" si="12"/>
        <v>#REF!</v>
      </c>
      <c r="J118" s="234"/>
      <c r="K118" s="5"/>
    </row>
    <row r="119" spans="1:11">
      <c r="A119" s="12" t="s">
        <v>301</v>
      </c>
      <c r="B119" s="1" t="s">
        <v>214</v>
      </c>
      <c r="C119" s="5">
        <f>Worksheets!C1122</f>
        <v>1200</v>
      </c>
      <c r="D119" s="199">
        <f>Worksheets!D1122</f>
        <v>1200</v>
      </c>
      <c r="E119" s="5">
        <f>Worksheets!E1117</f>
        <v>0</v>
      </c>
      <c r="F119" s="5">
        <f>Worksheets!G1122</f>
        <v>4000</v>
      </c>
      <c r="G119" s="224">
        <f t="shared" si="13"/>
        <v>2.3332999999999999</v>
      </c>
      <c r="H119" s="51" t="e">
        <f>Worksheets!#REF!</f>
        <v>#REF!</v>
      </c>
      <c r="I119" s="139" t="e">
        <f t="shared" si="12"/>
        <v>#REF!</v>
      </c>
      <c r="J119" s="234"/>
      <c r="K119" s="5"/>
    </row>
    <row r="120" spans="1:11">
      <c r="A120" s="12">
        <v>6110</v>
      </c>
      <c r="B120" s="1" t="s">
        <v>215</v>
      </c>
      <c r="C120" s="5">
        <f>Worksheets!C1130</f>
        <v>21824</v>
      </c>
      <c r="D120" s="199">
        <f>Worksheets!D1130</f>
        <v>21824</v>
      </c>
      <c r="E120" s="5">
        <f>Worksheets!E1126</f>
        <v>0</v>
      </c>
      <c r="F120" s="5">
        <f>Worksheets!G1130</f>
        <v>23000</v>
      </c>
      <c r="G120" s="224">
        <f t="shared" si="13"/>
        <v>5.3900000000000003E-2</v>
      </c>
      <c r="H120" s="51" t="e">
        <f>Worksheets!#REF!</f>
        <v>#REF!</v>
      </c>
      <c r="I120" s="139" t="e">
        <f t="shared" si="12"/>
        <v>#REF!</v>
      </c>
      <c r="J120" s="234"/>
      <c r="K120" s="5"/>
    </row>
    <row r="121" spans="1:11">
      <c r="A121" s="12"/>
      <c r="B121" s="1" t="s">
        <v>149</v>
      </c>
      <c r="C121" s="4" t="str">
        <f t="shared" ref="C121:I121" si="14">"-------------"</f>
        <v>-------------</v>
      </c>
      <c r="D121" s="4" t="str">
        <f t="shared" si="14"/>
        <v>-------------</v>
      </c>
      <c r="E121" s="4" t="str">
        <f t="shared" si="14"/>
        <v>-------------</v>
      </c>
      <c r="F121" s="105" t="str">
        <f t="shared" si="14"/>
        <v>-------------</v>
      </c>
      <c r="G121" s="229" t="str">
        <f>"-------------"</f>
        <v>-------------</v>
      </c>
      <c r="H121" s="50" t="str">
        <f>"-------------"</f>
        <v>-------------</v>
      </c>
      <c r="I121" s="4" t="str">
        <f t="shared" si="14"/>
        <v>-------------</v>
      </c>
      <c r="J121" s="4"/>
      <c r="K121" s="32"/>
    </row>
    <row r="122" spans="1:11">
      <c r="A122" s="15"/>
      <c r="B122" s="16" t="s">
        <v>143</v>
      </c>
      <c r="C122" s="18">
        <f>SUM(C88:C120)</f>
        <v>1670764</v>
      </c>
      <c r="D122" s="18">
        <f>SUM(D88:D120)</f>
        <v>1886601</v>
      </c>
      <c r="E122" s="18">
        <f>SUM(E88:E120)</f>
        <v>0</v>
      </c>
      <c r="F122" s="108">
        <f>SUM(F88:F120)</f>
        <v>1948311</v>
      </c>
      <c r="G122" s="231">
        <f t="shared" ref="G122" si="15">(F122-D122)/D122</f>
        <v>3.27E-2</v>
      </c>
      <c r="H122" s="113" t="e">
        <f>SUM(H88:H120)</f>
        <v>#REF!</v>
      </c>
      <c r="I122" s="35" t="e">
        <f t="shared" ref="I122" si="16">(H122-F122)/F122</f>
        <v>#REF!</v>
      </c>
      <c r="J122" s="88"/>
    </row>
    <row r="123" spans="1:11">
      <c r="C123" s="4"/>
      <c r="D123" s="4"/>
      <c r="E123" s="4"/>
      <c r="F123" s="105"/>
      <c r="G123" s="105"/>
      <c r="H123" s="50"/>
      <c r="I123" s="13"/>
      <c r="J123" s="88"/>
    </row>
    <row r="124" spans="1:11" ht="13.5" thickBot="1">
      <c r="A124" s="1" t="s">
        <v>106</v>
      </c>
      <c r="B124"/>
      <c r="F124" s="104"/>
      <c r="G124" s="104"/>
      <c r="H124" s="51"/>
    </row>
    <row r="125" spans="1:11" ht="14.25" thickTop="1" thickBot="1">
      <c r="A125" s="7" t="s">
        <v>319</v>
      </c>
      <c r="B125" s="8" t="s">
        <v>0</v>
      </c>
      <c r="C125" s="9" t="str">
        <f>C2</f>
        <v>FY 24-25</v>
      </c>
      <c r="D125" s="9" t="str">
        <f>D2</f>
        <v>FY 25-26</v>
      </c>
      <c r="E125" s="9" t="str">
        <f>E2</f>
        <v>YTD @ 01/26</v>
      </c>
      <c r="F125" s="103" t="str">
        <f>F2</f>
        <v>FY 26-27</v>
      </c>
      <c r="G125" s="10" t="s">
        <v>146</v>
      </c>
      <c r="H125" s="110" t="str">
        <f>H2</f>
        <v>FY 20-21</v>
      </c>
      <c r="I125" s="10" t="s">
        <v>146</v>
      </c>
      <c r="J125" s="233"/>
    </row>
    <row r="126" spans="1:11" ht="13.5" thickTop="1">
      <c r="A126" s="12" t="s">
        <v>267</v>
      </c>
      <c r="B126" s="1" t="s">
        <v>216</v>
      </c>
      <c r="C126" s="5">
        <f>Worksheets!C1152</f>
        <v>1057488</v>
      </c>
      <c r="D126" s="5">
        <f>Worksheets!D1141</f>
        <v>1335533</v>
      </c>
      <c r="E126" s="5">
        <f>Worksheets!E1141</f>
        <v>0</v>
      </c>
      <c r="F126" s="104">
        <f>Worksheets!G1152</f>
        <v>1048268</v>
      </c>
      <c r="G126" s="224">
        <f t="shared" ref="G126:G169" si="17">(F126-D126)/D126</f>
        <v>-0.21510000000000001</v>
      </c>
      <c r="H126" s="51" t="e">
        <f>Worksheets!#REF!</f>
        <v>#REF!</v>
      </c>
      <c r="I126" s="13" t="e">
        <f t="shared" ref="I126:I169" si="18">(H126-F126)/F126</f>
        <v>#REF!</v>
      </c>
      <c r="J126" s="88"/>
      <c r="K126" s="5"/>
    </row>
    <row r="127" spans="1:11">
      <c r="A127" s="12" t="s">
        <v>268</v>
      </c>
      <c r="B127" s="1" t="s">
        <v>217</v>
      </c>
      <c r="C127" s="5">
        <f>Worksheets!C1162</f>
        <v>9600</v>
      </c>
      <c r="D127" s="5">
        <f>Worksheets!D1162</f>
        <v>8400</v>
      </c>
      <c r="E127" s="5">
        <f>Worksheets!E1156</f>
        <v>0</v>
      </c>
      <c r="F127" s="104">
        <f>Worksheets!G1162</f>
        <v>0</v>
      </c>
      <c r="G127" s="224">
        <f t="shared" si="17"/>
        <v>-1</v>
      </c>
      <c r="H127" s="51" t="e">
        <f>Worksheets!#REF!</f>
        <v>#REF!</v>
      </c>
      <c r="I127" s="13" t="e">
        <f t="shared" si="18"/>
        <v>#REF!</v>
      </c>
      <c r="J127" s="88"/>
      <c r="K127" s="5"/>
    </row>
    <row r="128" spans="1:11">
      <c r="A128" s="12" t="s">
        <v>269</v>
      </c>
      <c r="B128" s="1" t="s">
        <v>218</v>
      </c>
      <c r="C128" s="5">
        <f>Worksheets!C1171</f>
        <v>96200</v>
      </c>
      <c r="D128" s="5">
        <f>Worksheets!D1171</f>
        <v>106590</v>
      </c>
      <c r="E128" s="5">
        <f>Worksheets!E1166</f>
        <v>0</v>
      </c>
      <c r="F128" s="104">
        <f>Worksheets!G1171</f>
        <v>126500</v>
      </c>
      <c r="G128" s="224">
        <f t="shared" si="17"/>
        <v>0.18679999999999999</v>
      </c>
      <c r="H128" s="51" t="e">
        <f>Worksheets!#REF!</f>
        <v>#REF!</v>
      </c>
      <c r="I128" s="13" t="e">
        <f t="shared" si="18"/>
        <v>#REF!</v>
      </c>
      <c r="J128" s="88"/>
      <c r="K128" s="5"/>
    </row>
    <row r="129" spans="1:11">
      <c r="A129" s="12" t="s">
        <v>302</v>
      </c>
      <c r="B129" s="1" t="s">
        <v>219</v>
      </c>
      <c r="C129" s="5">
        <f>Worksheets!C1185</f>
        <v>29500</v>
      </c>
      <c r="D129" s="5">
        <f>Worksheets!D1185</f>
        <v>25000</v>
      </c>
      <c r="E129" s="5">
        <f>Worksheets!E1175</f>
        <v>0</v>
      </c>
      <c r="F129" s="104">
        <f>Worksheets!G1185</f>
        <v>26000</v>
      </c>
      <c r="G129" s="224">
        <f t="shared" si="17"/>
        <v>0.04</v>
      </c>
      <c r="H129" s="51" t="e">
        <f>Worksheets!#REF!</f>
        <v>#REF!</v>
      </c>
      <c r="I129" s="13" t="e">
        <f t="shared" si="18"/>
        <v>#REF!</v>
      </c>
      <c r="J129" s="88"/>
      <c r="K129" s="5"/>
    </row>
    <row r="130" spans="1:11">
      <c r="A130" s="12" t="s">
        <v>270</v>
      </c>
      <c r="B130" s="1" t="s">
        <v>503</v>
      </c>
      <c r="C130" s="5">
        <f>Worksheets!C1192</f>
        <v>16786</v>
      </c>
      <c r="D130" s="5">
        <f>Worksheets!D1192</f>
        <v>21119</v>
      </c>
      <c r="E130" s="5">
        <f>Worksheets!E1189</f>
        <v>0</v>
      </c>
      <c r="F130" s="104">
        <f>Worksheets!G1192</f>
        <v>16883</v>
      </c>
      <c r="G130" s="224">
        <f t="shared" si="17"/>
        <v>-0.2006</v>
      </c>
      <c r="H130" s="51" t="e">
        <f>Worksheets!#REF!</f>
        <v>#REF!</v>
      </c>
      <c r="I130" s="13" t="e">
        <f t="shared" si="18"/>
        <v>#REF!</v>
      </c>
      <c r="J130" s="88"/>
      <c r="K130" s="5"/>
    </row>
    <row r="131" spans="1:11">
      <c r="A131" s="12" t="s">
        <v>271</v>
      </c>
      <c r="B131" s="1" t="s">
        <v>220</v>
      </c>
      <c r="C131" s="5">
        <f>Worksheets!C1202</f>
        <v>146468</v>
      </c>
      <c r="D131" s="5">
        <f>Worksheets!D1202</f>
        <v>170386</v>
      </c>
      <c r="E131" s="5">
        <f>Worksheets!E1196</f>
        <v>0</v>
      </c>
      <c r="F131" s="104">
        <f>Worksheets!G1201</f>
        <v>172644</v>
      </c>
      <c r="G131" s="224">
        <f t="shared" si="17"/>
        <v>1.3299999999999999E-2</v>
      </c>
      <c r="H131" s="51" t="e">
        <f>Worksheets!#REF!</f>
        <v>#REF!</v>
      </c>
      <c r="I131" s="13" t="e">
        <f t="shared" si="18"/>
        <v>#REF!</v>
      </c>
      <c r="J131" s="88"/>
      <c r="K131" s="5"/>
    </row>
    <row r="132" spans="1:11" s="11" customFormat="1">
      <c r="A132" s="12" t="s">
        <v>272</v>
      </c>
      <c r="B132" s="1" t="s">
        <v>221</v>
      </c>
      <c r="C132" s="5">
        <f>Worksheets!C1211</f>
        <v>220224</v>
      </c>
      <c r="D132" s="5">
        <f>Worksheets!D1211</f>
        <v>267041</v>
      </c>
      <c r="E132" s="5">
        <f>Worksheets!E1205</f>
        <v>0</v>
      </c>
      <c r="F132" s="104">
        <f>Worksheets!G1211</f>
        <v>207313</v>
      </c>
      <c r="G132" s="224">
        <f t="shared" si="17"/>
        <v>-0.22370000000000001</v>
      </c>
      <c r="H132" s="51" t="e">
        <f>Worksheets!#REF!</f>
        <v>#REF!</v>
      </c>
      <c r="I132" s="13" t="e">
        <f t="shared" si="18"/>
        <v>#REF!</v>
      </c>
      <c r="J132" s="88"/>
      <c r="K132" s="5"/>
    </row>
    <row r="133" spans="1:11" s="11" customFormat="1">
      <c r="A133" s="12">
        <v>4650</v>
      </c>
      <c r="B133" s="1" t="s">
        <v>625</v>
      </c>
      <c r="C133" s="5">
        <f>Worksheets!C1217</f>
        <v>12996</v>
      </c>
      <c r="D133" s="5">
        <f>Worksheets!D1217</f>
        <v>12835</v>
      </c>
      <c r="E133" s="5">
        <f>Worksheets!E1214</f>
        <v>0</v>
      </c>
      <c r="F133" s="104">
        <f>Worksheets!G1217</f>
        <v>11168</v>
      </c>
      <c r="G133" s="224">
        <f t="shared" si="17"/>
        <v>-0.12989999999999999</v>
      </c>
      <c r="H133" s="51" t="e">
        <f>Worksheets!#REF!</f>
        <v>#REF!</v>
      </c>
      <c r="I133" s="13" t="e">
        <f t="shared" si="18"/>
        <v>#REF!</v>
      </c>
      <c r="J133" s="88"/>
      <c r="K133" s="5"/>
    </row>
    <row r="134" spans="1:11" ht="12.75" customHeight="1">
      <c r="A134" s="12" t="s">
        <v>273</v>
      </c>
      <c r="B134" s="1" t="s">
        <v>222</v>
      </c>
      <c r="C134" s="5">
        <f>Worksheets!C1223</f>
        <v>2088</v>
      </c>
      <c r="D134" s="5">
        <f>Worksheets!D1223</f>
        <v>2398</v>
      </c>
      <c r="E134" s="5">
        <f>Worksheets!E1220</f>
        <v>0</v>
      </c>
      <c r="F134" s="104">
        <f>Worksheets!G1223</f>
        <v>1980</v>
      </c>
      <c r="G134" s="224">
        <f t="shared" si="17"/>
        <v>-0.17430000000000001</v>
      </c>
      <c r="H134" s="51" t="e">
        <f>Worksheets!#REF!</f>
        <v>#REF!</v>
      </c>
      <c r="I134" s="13" t="e">
        <f t="shared" si="18"/>
        <v>#REF!</v>
      </c>
      <c r="J134" s="88"/>
      <c r="K134" s="5"/>
    </row>
    <row r="135" spans="1:11" ht="12.75" customHeight="1">
      <c r="A135" s="12" t="s">
        <v>274</v>
      </c>
      <c r="B135" s="1" t="s">
        <v>223</v>
      </c>
      <c r="C135" s="5">
        <f>Worksheets!C1231</f>
        <v>2838</v>
      </c>
      <c r="D135" s="5">
        <f>Worksheets!D1231</f>
        <v>2923</v>
      </c>
      <c r="E135" s="5">
        <f>Worksheets!E1228</f>
        <v>0</v>
      </c>
      <c r="F135" s="104">
        <f>Worksheets!G1231</f>
        <v>2844</v>
      </c>
      <c r="G135" s="224">
        <f t="shared" si="17"/>
        <v>-2.7E-2</v>
      </c>
      <c r="H135" s="51" t="e">
        <f>Worksheets!#REF!</f>
        <v>#REF!</v>
      </c>
      <c r="I135" s="13" t="e">
        <f t="shared" si="18"/>
        <v>#REF!</v>
      </c>
      <c r="J135" s="88"/>
      <c r="K135" s="5"/>
    </row>
    <row r="136" spans="1:11" ht="12.75" customHeight="1">
      <c r="A136" s="12">
        <v>4685</v>
      </c>
      <c r="B136" s="1" t="s">
        <v>357</v>
      </c>
      <c r="C136" s="5">
        <f>Worksheets!C1237</f>
        <v>7935</v>
      </c>
      <c r="D136" s="5">
        <f>Worksheets!D1237</f>
        <v>9515</v>
      </c>
      <c r="E136" s="5">
        <f>Worksheets!E1235</f>
        <v>0</v>
      </c>
      <c r="F136" s="104">
        <f>Worksheets!G1237</f>
        <v>9123</v>
      </c>
      <c r="G136" s="224">
        <f t="shared" si="17"/>
        <v>-4.1200000000000001E-2</v>
      </c>
      <c r="H136" s="51" t="e">
        <f>Worksheets!#REF!</f>
        <v>#REF!</v>
      </c>
      <c r="I136" s="13" t="e">
        <f t="shared" si="18"/>
        <v>#REF!</v>
      </c>
      <c r="J136" s="88"/>
      <c r="K136" s="5"/>
    </row>
    <row r="137" spans="1:11" ht="12.75" customHeight="1">
      <c r="A137" s="12" t="s">
        <v>275</v>
      </c>
      <c r="B137" s="1" t="s">
        <v>224</v>
      </c>
      <c r="C137" s="5">
        <f>Worksheets!C1244</f>
        <v>31460</v>
      </c>
      <c r="D137" s="5">
        <f>Worksheets!D1244</f>
        <v>43254</v>
      </c>
      <c r="E137" s="5">
        <f>Worksheets!E1241</f>
        <v>0</v>
      </c>
      <c r="F137" s="104">
        <f>Worksheets!G1244</f>
        <v>46081</v>
      </c>
      <c r="G137" s="224">
        <f t="shared" si="17"/>
        <v>6.54E-2</v>
      </c>
      <c r="H137" s="51" t="e">
        <f>Worksheets!#REF!</f>
        <v>#REF!</v>
      </c>
      <c r="I137" s="13" t="e">
        <f t="shared" si="18"/>
        <v>#REF!</v>
      </c>
      <c r="J137" s="88"/>
      <c r="K137" s="5"/>
    </row>
    <row r="138" spans="1:11" ht="12.75" customHeight="1">
      <c r="A138" s="12" t="s">
        <v>276</v>
      </c>
      <c r="B138" s="1" t="s">
        <v>225</v>
      </c>
      <c r="C138" s="5">
        <f>Worksheets!C1255</f>
        <v>540900</v>
      </c>
      <c r="D138" s="5">
        <f>Worksheets!D1255</f>
        <v>534500</v>
      </c>
      <c r="E138" s="5">
        <f>Worksheets!E1248</f>
        <v>0</v>
      </c>
      <c r="F138" s="104">
        <f>Worksheets!G1255</f>
        <v>516800</v>
      </c>
      <c r="G138" s="224">
        <f t="shared" si="17"/>
        <v>-3.3099999999999997E-2</v>
      </c>
      <c r="H138" s="51" t="e">
        <f>Worksheets!#REF!</f>
        <v>#REF!</v>
      </c>
      <c r="I138" s="13" t="e">
        <f t="shared" si="18"/>
        <v>#REF!</v>
      </c>
      <c r="J138" s="88"/>
      <c r="K138" s="5"/>
    </row>
    <row r="139" spans="1:11" ht="11.25" customHeight="1">
      <c r="A139" s="12" t="s">
        <v>278</v>
      </c>
      <c r="B139" s="1" t="s">
        <v>226</v>
      </c>
      <c r="C139" s="5">
        <f>Worksheets!C1271</f>
        <v>111500</v>
      </c>
      <c r="D139" s="5">
        <f>Worksheets!D1271</f>
        <v>118500</v>
      </c>
      <c r="E139" s="5">
        <f>Worksheets!E1259</f>
        <v>0</v>
      </c>
      <c r="F139" s="104">
        <f>Worksheets!G1271</f>
        <v>146800</v>
      </c>
      <c r="G139" s="224">
        <f t="shared" si="17"/>
        <v>0.23880000000000001</v>
      </c>
      <c r="H139" s="51" t="e">
        <f>Worksheets!#REF!</f>
        <v>#REF!</v>
      </c>
      <c r="I139" s="13" t="e">
        <f t="shared" si="18"/>
        <v>#REF!</v>
      </c>
      <c r="J139" s="88"/>
      <c r="K139" s="5"/>
    </row>
    <row r="140" spans="1:11" ht="13.5" customHeight="1">
      <c r="A140" s="12" t="s">
        <v>279</v>
      </c>
      <c r="B140" s="1" t="s">
        <v>227</v>
      </c>
      <c r="C140" s="5">
        <f>Worksheets!C1281</f>
        <v>79800</v>
      </c>
      <c r="D140" s="5">
        <f>Worksheets!D1281</f>
        <v>78700</v>
      </c>
      <c r="E140" s="5">
        <f>Worksheets!E1274</f>
        <v>0</v>
      </c>
      <c r="F140" s="104">
        <f>Worksheets!G1281</f>
        <v>42700</v>
      </c>
      <c r="G140" s="224">
        <f t="shared" si="17"/>
        <v>-0.45739999999999997</v>
      </c>
      <c r="H140" s="51" t="e">
        <f>Worksheets!#REF!</f>
        <v>#REF!</v>
      </c>
      <c r="I140" s="13" t="e">
        <f t="shared" si="18"/>
        <v>#REF!</v>
      </c>
      <c r="J140" s="88"/>
      <c r="K140" s="5"/>
    </row>
    <row r="141" spans="1:11" ht="12.75" customHeight="1">
      <c r="A141" s="12" t="s">
        <v>311</v>
      </c>
      <c r="B141" s="1" t="s">
        <v>228</v>
      </c>
      <c r="C141" s="5">
        <f>Worksheets!C1292</f>
        <v>9100</v>
      </c>
      <c r="D141" s="5">
        <f>Worksheets!D1292</f>
        <v>11100</v>
      </c>
      <c r="E141" s="5">
        <f>Worksheets!E1284</f>
        <v>0</v>
      </c>
      <c r="F141" s="104">
        <f>Worksheets!G1292</f>
        <v>11300</v>
      </c>
      <c r="G141" s="224">
        <f t="shared" si="17"/>
        <v>1.7999999999999999E-2</v>
      </c>
      <c r="H141" s="51" t="e">
        <f>Worksheets!#REF!</f>
        <v>#REF!</v>
      </c>
      <c r="I141" s="13" t="e">
        <f t="shared" si="18"/>
        <v>#REF!</v>
      </c>
      <c r="J141" s="88"/>
      <c r="K141" s="5"/>
    </row>
    <row r="142" spans="1:11" ht="12.75" customHeight="1">
      <c r="A142" s="12" t="s">
        <v>280</v>
      </c>
      <c r="B142" s="1" t="s">
        <v>229</v>
      </c>
      <c r="C142" s="5">
        <f>Worksheets!C1312</f>
        <v>127450</v>
      </c>
      <c r="D142" s="5">
        <f>Worksheets!D1312</f>
        <v>111500</v>
      </c>
      <c r="E142" s="5">
        <f>Worksheets!E1297</f>
        <v>0</v>
      </c>
      <c r="F142" s="104">
        <f>Worksheets!G1312</f>
        <v>200500</v>
      </c>
      <c r="G142" s="224">
        <f t="shared" si="17"/>
        <v>0.79820000000000002</v>
      </c>
      <c r="H142" s="51" t="e">
        <f>Worksheets!#REF!</f>
        <v>#REF!</v>
      </c>
      <c r="I142" s="13" t="e">
        <f t="shared" si="18"/>
        <v>#REF!</v>
      </c>
      <c r="J142" s="88"/>
      <c r="K142" s="5"/>
    </row>
    <row r="143" spans="1:11" ht="13.5" customHeight="1">
      <c r="A143" s="12" t="s">
        <v>312</v>
      </c>
      <c r="B143" s="1" t="s">
        <v>230</v>
      </c>
      <c r="C143" s="5">
        <f>Worksheets!C1324</f>
        <v>83600</v>
      </c>
      <c r="D143" s="5">
        <f>Worksheets!D1324</f>
        <v>87500</v>
      </c>
      <c r="E143" s="5">
        <f>Worksheets!E1316</f>
        <v>0</v>
      </c>
      <c r="F143" s="104">
        <f>Worksheets!G1324</f>
        <v>108600</v>
      </c>
      <c r="G143" s="224">
        <f t="shared" si="17"/>
        <v>0.24110000000000001</v>
      </c>
      <c r="H143" s="51" t="e">
        <f>Worksheets!#REF!</f>
        <v>#REF!</v>
      </c>
      <c r="I143" s="13" t="e">
        <f t="shared" si="18"/>
        <v>#REF!</v>
      </c>
      <c r="J143" s="88"/>
      <c r="K143" s="5"/>
    </row>
    <row r="144" spans="1:11" ht="12.75" customHeight="1">
      <c r="A144" s="12" t="s">
        <v>304</v>
      </c>
      <c r="B144" s="1" t="s">
        <v>231</v>
      </c>
      <c r="C144" s="5">
        <f>Worksheets!C1338</f>
        <v>46300</v>
      </c>
      <c r="D144" s="5">
        <f>Worksheets!D1338</f>
        <v>36700</v>
      </c>
      <c r="E144" s="5">
        <f>Worksheets!E1328</f>
        <v>0</v>
      </c>
      <c r="F144" s="104">
        <f>Worksheets!G1338</f>
        <v>33800</v>
      </c>
      <c r="G144" s="224">
        <f t="shared" si="17"/>
        <v>-7.9000000000000001E-2</v>
      </c>
      <c r="H144" s="51" t="e">
        <f>Worksheets!#REF!</f>
        <v>#REF!</v>
      </c>
      <c r="I144" s="13" t="e">
        <f t="shared" si="18"/>
        <v>#REF!</v>
      </c>
      <c r="J144" s="88"/>
      <c r="K144" s="5"/>
    </row>
    <row r="145" spans="1:11" ht="12.75" customHeight="1">
      <c r="A145" s="12" t="s">
        <v>313</v>
      </c>
      <c r="B145" s="1" t="s">
        <v>232</v>
      </c>
      <c r="C145" s="5">
        <f>Worksheets!C1348</f>
        <v>123700</v>
      </c>
      <c r="D145" s="5">
        <f>Worksheets!D1348</f>
        <v>170900</v>
      </c>
      <c r="E145" s="5">
        <f>Worksheets!E1342</f>
        <v>0</v>
      </c>
      <c r="F145" s="104">
        <f>Worksheets!G1348</f>
        <v>221600</v>
      </c>
      <c r="G145" s="224">
        <f t="shared" si="17"/>
        <v>0.29670000000000002</v>
      </c>
      <c r="H145" s="51" t="e">
        <f>Worksheets!#REF!</f>
        <v>#REF!</v>
      </c>
      <c r="I145" s="13" t="e">
        <f t="shared" si="18"/>
        <v>#REF!</v>
      </c>
      <c r="J145" s="88"/>
      <c r="K145" s="5"/>
    </row>
    <row r="146" spans="1:11" ht="12.75" customHeight="1">
      <c r="A146" s="12" t="s">
        <v>314</v>
      </c>
      <c r="B146" s="1" t="s">
        <v>233</v>
      </c>
      <c r="C146" s="5">
        <f>Worksheets!C1356</f>
        <v>2000</v>
      </c>
      <c r="D146" s="5">
        <f>Worksheets!D1356</f>
        <v>1900</v>
      </c>
      <c r="E146" s="5">
        <f>Worksheets!E1351</f>
        <v>0</v>
      </c>
      <c r="F146" s="104">
        <f>Worksheets!G1356</f>
        <v>1900</v>
      </c>
      <c r="G146" s="224">
        <f t="shared" si="17"/>
        <v>0</v>
      </c>
      <c r="H146" s="51" t="e">
        <f>Worksheets!#REF!</f>
        <v>#REF!</v>
      </c>
      <c r="I146" s="13" t="e">
        <f t="shared" si="18"/>
        <v>#REF!</v>
      </c>
      <c r="J146" s="88"/>
      <c r="K146" s="5"/>
    </row>
    <row r="147" spans="1:11" ht="12.75" customHeight="1">
      <c r="A147" s="12" t="s">
        <v>315</v>
      </c>
      <c r="B147" s="1" t="s">
        <v>234</v>
      </c>
      <c r="C147" s="5">
        <f>Worksheets!C1374</f>
        <v>129300</v>
      </c>
      <c r="D147" s="5">
        <f>Worksheets!D1374</f>
        <v>126500</v>
      </c>
      <c r="E147" s="5">
        <f>Worksheets!E1359</f>
        <v>0</v>
      </c>
      <c r="F147" s="104">
        <f>Worksheets!G1374</f>
        <v>128900</v>
      </c>
      <c r="G147" s="224">
        <f t="shared" si="17"/>
        <v>1.9E-2</v>
      </c>
      <c r="H147" s="51" t="e">
        <f>Worksheets!#REF!</f>
        <v>#REF!</v>
      </c>
      <c r="I147" s="13" t="e">
        <f t="shared" si="18"/>
        <v>#REF!</v>
      </c>
      <c r="J147" s="88"/>
      <c r="K147" s="5"/>
    </row>
    <row r="148" spans="1:11" ht="12.75" customHeight="1">
      <c r="A148" s="12" t="s">
        <v>281</v>
      </c>
      <c r="B148" s="1" t="s">
        <v>235</v>
      </c>
      <c r="C148" s="5">
        <f>Worksheets!C1389</f>
        <v>17000</v>
      </c>
      <c r="D148" s="5">
        <f>Worksheets!D1389</f>
        <v>18000</v>
      </c>
      <c r="E148" s="5">
        <f>Worksheets!E1378</f>
        <v>0</v>
      </c>
      <c r="F148" s="104">
        <f>Worksheets!G1389</f>
        <v>16400</v>
      </c>
      <c r="G148" s="224">
        <f t="shared" si="17"/>
        <v>-8.8900000000000007E-2</v>
      </c>
      <c r="H148" s="51" t="e">
        <f>Worksheets!#REF!</f>
        <v>#REF!</v>
      </c>
      <c r="I148" s="13" t="e">
        <f t="shared" si="18"/>
        <v>#REF!</v>
      </c>
      <c r="J148" s="88"/>
      <c r="K148" s="5"/>
    </row>
    <row r="149" spans="1:11" ht="12.75" customHeight="1">
      <c r="A149" s="12" t="s">
        <v>305</v>
      </c>
      <c r="B149" s="1" t="s">
        <v>236</v>
      </c>
      <c r="C149" s="5">
        <f>Worksheets!C1398</f>
        <v>3000</v>
      </c>
      <c r="D149" s="5">
        <f>Worksheets!D1398</f>
        <v>3000</v>
      </c>
      <c r="E149" s="5">
        <f>Worksheets!E1393</f>
        <v>0</v>
      </c>
      <c r="F149" s="104">
        <f>Worksheets!G1398</f>
        <v>3000</v>
      </c>
      <c r="G149" s="224">
        <f t="shared" si="17"/>
        <v>0</v>
      </c>
      <c r="H149" s="51" t="e">
        <f>Worksheets!#REF!</f>
        <v>#REF!</v>
      </c>
      <c r="I149" s="13" t="e">
        <f t="shared" si="18"/>
        <v>#REF!</v>
      </c>
      <c r="J149" s="88"/>
      <c r="K149" s="5"/>
    </row>
    <row r="150" spans="1:11" ht="12.75" customHeight="1">
      <c r="A150" s="12" t="s">
        <v>306</v>
      </c>
      <c r="B150" s="1" t="s">
        <v>237</v>
      </c>
      <c r="C150" s="5">
        <f>Worksheets!C1405</f>
        <v>8500</v>
      </c>
      <c r="D150" s="5">
        <f>Worksheets!D1405</f>
        <v>8500</v>
      </c>
      <c r="E150" s="5">
        <f>Worksheets!E1401</f>
        <v>0</v>
      </c>
      <c r="F150" s="104">
        <f>Worksheets!G1405</f>
        <v>1000</v>
      </c>
      <c r="G150" s="224">
        <f t="shared" si="17"/>
        <v>-0.88239999999999996</v>
      </c>
      <c r="H150" s="51" t="e">
        <f>Worksheets!#REF!</f>
        <v>#REF!</v>
      </c>
      <c r="I150" s="13" t="e">
        <f t="shared" si="18"/>
        <v>#REF!</v>
      </c>
      <c r="J150" s="88"/>
      <c r="K150" s="5"/>
    </row>
    <row r="151" spans="1:11" ht="12.75" customHeight="1">
      <c r="A151" s="12" t="s">
        <v>307</v>
      </c>
      <c r="B151" s="1" t="s">
        <v>238</v>
      </c>
      <c r="C151" s="5">
        <f>Worksheets!C1417</f>
        <v>18000</v>
      </c>
      <c r="D151" s="5">
        <f>Worksheets!D1417</f>
        <v>18000</v>
      </c>
      <c r="E151" s="5">
        <f>Worksheets!E1409</f>
        <v>0</v>
      </c>
      <c r="F151" s="104">
        <f>Worksheets!G1417</f>
        <v>18000</v>
      </c>
      <c r="G151" s="224">
        <f t="shared" si="17"/>
        <v>0</v>
      </c>
      <c r="H151" s="51" t="e">
        <f>Worksheets!#REF!</f>
        <v>#REF!</v>
      </c>
      <c r="I151" s="13" t="e">
        <f t="shared" si="18"/>
        <v>#REF!</v>
      </c>
      <c r="J151" s="88"/>
      <c r="K151" s="5"/>
    </row>
    <row r="152" spans="1:11" ht="12.75" customHeight="1">
      <c r="A152" s="12" t="s">
        <v>316</v>
      </c>
      <c r="B152" s="1" t="s">
        <v>239</v>
      </c>
      <c r="C152" s="5">
        <f>Worksheets!C1431</f>
        <v>252000</v>
      </c>
      <c r="D152" s="5">
        <f>Worksheets!D1431</f>
        <v>370700</v>
      </c>
      <c r="E152" s="5">
        <f>Worksheets!E1421</f>
        <v>0</v>
      </c>
      <c r="F152" s="104">
        <f>Worksheets!G1431</f>
        <v>899800</v>
      </c>
      <c r="G152" s="224">
        <f t="shared" si="17"/>
        <v>1.4273</v>
      </c>
      <c r="H152" s="51" t="e">
        <f>Worksheets!#REF!</f>
        <v>#REF!</v>
      </c>
      <c r="I152" s="13" t="e">
        <f t="shared" si="18"/>
        <v>#REF!</v>
      </c>
      <c r="J152" s="88"/>
      <c r="K152" s="5"/>
    </row>
    <row r="153" spans="1:11" ht="12.75" customHeight="1">
      <c r="A153" s="12" t="s">
        <v>317</v>
      </c>
      <c r="B153" s="1" t="s">
        <v>618</v>
      </c>
      <c r="C153" s="5">
        <f>Worksheets!C1441</f>
        <v>76300</v>
      </c>
      <c r="D153" s="5">
        <f>Worksheets!D1441</f>
        <v>66900</v>
      </c>
      <c r="E153" s="5">
        <f>Worksheets!E1434</f>
        <v>0</v>
      </c>
      <c r="F153" s="104">
        <f>Worksheets!G1441</f>
        <v>70700</v>
      </c>
      <c r="G153" s="224">
        <f t="shared" si="17"/>
        <v>5.6800000000000003E-2</v>
      </c>
      <c r="H153" s="51" t="e">
        <f>Worksheets!#REF!</f>
        <v>#REF!</v>
      </c>
      <c r="I153" s="13" t="e">
        <f t="shared" si="18"/>
        <v>#REF!</v>
      </c>
      <c r="J153" s="88"/>
      <c r="K153" s="5"/>
    </row>
    <row r="154" spans="1:11" ht="12" customHeight="1">
      <c r="A154" s="12" t="s">
        <v>308</v>
      </c>
      <c r="B154" s="1" t="s">
        <v>240</v>
      </c>
      <c r="C154" s="5">
        <f>Worksheets!C1454</f>
        <v>51200</v>
      </c>
      <c r="D154" s="5">
        <f>Worksheets!D1454</f>
        <v>53300</v>
      </c>
      <c r="E154" s="5">
        <f>Worksheets!E1444</f>
        <v>0</v>
      </c>
      <c r="F154" s="104">
        <f>Worksheets!G1454</f>
        <v>54100</v>
      </c>
      <c r="G154" s="224">
        <f t="shared" si="17"/>
        <v>1.4999999999999999E-2</v>
      </c>
      <c r="H154" s="51" t="e">
        <f>Worksheets!#REF!</f>
        <v>#REF!</v>
      </c>
      <c r="I154" s="13" t="e">
        <f t="shared" si="18"/>
        <v>#REF!</v>
      </c>
      <c r="J154" s="88"/>
      <c r="K154" s="5"/>
    </row>
    <row r="155" spans="1:11" ht="12.75" customHeight="1">
      <c r="A155" s="12" t="s">
        <v>282</v>
      </c>
      <c r="B155" s="1" t="s">
        <v>241</v>
      </c>
      <c r="C155" s="5">
        <f>Worksheets!C1463</f>
        <v>1500</v>
      </c>
      <c r="D155" s="5">
        <f>Worksheets!D1463</f>
        <v>1500</v>
      </c>
      <c r="E155" s="5">
        <f>Worksheets!E1458</f>
        <v>0</v>
      </c>
      <c r="F155" s="104">
        <f>Worksheets!G1463</f>
        <v>2000</v>
      </c>
      <c r="G155" s="224">
        <f t="shared" si="17"/>
        <v>0.33329999999999999</v>
      </c>
      <c r="H155" s="51" t="e">
        <f>Worksheets!#REF!</f>
        <v>#REF!</v>
      </c>
      <c r="I155" s="13" t="e">
        <f t="shared" si="18"/>
        <v>#REF!</v>
      </c>
      <c r="J155" s="88"/>
      <c r="K155" s="5"/>
    </row>
    <row r="156" spans="1:11" ht="12.75" customHeight="1">
      <c r="A156" s="12" t="s">
        <v>285</v>
      </c>
      <c r="B156" s="1" t="s">
        <v>242</v>
      </c>
      <c r="C156" s="5">
        <f>Worksheets!C1476</f>
        <v>1000</v>
      </c>
      <c r="D156" s="5">
        <f>Worksheets!D1476</f>
        <v>1000</v>
      </c>
      <c r="E156" s="5">
        <f>Worksheets!E1468</f>
        <v>0</v>
      </c>
      <c r="F156" s="104">
        <f>Worksheets!G1476</f>
        <v>1000</v>
      </c>
      <c r="G156" s="224">
        <f t="shared" si="17"/>
        <v>0</v>
      </c>
      <c r="H156" s="51" t="e">
        <f>Worksheets!#REF!</f>
        <v>#REF!</v>
      </c>
      <c r="I156" s="13" t="e">
        <f t="shared" si="18"/>
        <v>#REF!</v>
      </c>
      <c r="J156" s="88"/>
      <c r="K156" s="5"/>
    </row>
    <row r="157" spans="1:11" ht="12.75" customHeight="1">
      <c r="A157" s="12" t="s">
        <v>288</v>
      </c>
      <c r="B157" s="1" t="s">
        <v>243</v>
      </c>
      <c r="C157" s="5">
        <f>Worksheets!C1486</f>
        <v>25000</v>
      </c>
      <c r="D157" s="5">
        <f>Worksheets!D1486</f>
        <v>25000</v>
      </c>
      <c r="E157" s="5">
        <f>Worksheets!E1480</f>
        <v>0</v>
      </c>
      <c r="F157" s="104">
        <f>Worksheets!G1486</f>
        <v>28200</v>
      </c>
      <c r="G157" s="224">
        <f t="shared" si="17"/>
        <v>0.128</v>
      </c>
      <c r="H157" s="51" t="e">
        <f>Worksheets!#REF!</f>
        <v>#REF!</v>
      </c>
      <c r="I157" s="13" t="e">
        <f t="shared" si="18"/>
        <v>#REF!</v>
      </c>
      <c r="J157" s="88"/>
      <c r="K157" s="5"/>
    </row>
    <row r="158" spans="1:11" ht="12.75" customHeight="1">
      <c r="A158" s="12" t="s">
        <v>292</v>
      </c>
      <c r="B158" s="1" t="s">
        <v>244</v>
      </c>
      <c r="C158" s="5">
        <f>Worksheets!C1495</f>
        <v>49000</v>
      </c>
      <c r="D158" s="5">
        <f>Worksheets!D1495</f>
        <v>50700</v>
      </c>
      <c r="E158" s="5">
        <f>Worksheets!E1489</f>
        <v>0</v>
      </c>
      <c r="F158" s="104">
        <f>Worksheets!G1495</f>
        <v>50700</v>
      </c>
      <c r="G158" s="224">
        <f t="shared" si="17"/>
        <v>0</v>
      </c>
      <c r="H158" s="51" t="e">
        <f>Worksheets!#REF!</f>
        <v>#REF!</v>
      </c>
      <c r="I158" s="13" t="e">
        <f t="shared" si="18"/>
        <v>#REF!</v>
      </c>
      <c r="J158" s="88"/>
      <c r="K158" s="5"/>
    </row>
    <row r="159" spans="1:11" ht="12.75" customHeight="1">
      <c r="A159" s="12" t="s">
        <v>295</v>
      </c>
      <c r="B159" s="1" t="s">
        <v>245</v>
      </c>
      <c r="C159" s="5">
        <f>Worksheets!C1505</f>
        <v>14200</v>
      </c>
      <c r="D159" s="5">
        <f>Worksheets!D1505</f>
        <v>14700</v>
      </c>
      <c r="E159" s="5">
        <f>Worksheets!E1498</f>
        <v>0</v>
      </c>
      <c r="F159" s="104">
        <f>Worksheets!G1505</f>
        <v>14700</v>
      </c>
      <c r="G159" s="224">
        <f t="shared" si="17"/>
        <v>0</v>
      </c>
      <c r="H159" s="51" t="e">
        <f>Worksheets!#REF!</f>
        <v>#REF!</v>
      </c>
      <c r="I159" s="13" t="e">
        <f t="shared" si="18"/>
        <v>#REF!</v>
      </c>
      <c r="J159" s="88"/>
      <c r="K159" s="5"/>
    </row>
    <row r="160" spans="1:11" ht="12.75" customHeight="1">
      <c r="A160" s="12" t="s">
        <v>296</v>
      </c>
      <c r="B160" s="1" t="s">
        <v>486</v>
      </c>
      <c r="C160" s="5">
        <f>Worksheets!C1515</f>
        <v>5000</v>
      </c>
      <c r="D160" s="5">
        <f>Worksheets!D1515</f>
        <v>5000</v>
      </c>
      <c r="E160" s="5">
        <f>Worksheets!E1508</f>
        <v>0</v>
      </c>
      <c r="F160" s="104">
        <f>Worksheets!G1515</f>
        <v>7900</v>
      </c>
      <c r="G160" s="224">
        <f t="shared" si="17"/>
        <v>0.57999999999999996</v>
      </c>
      <c r="H160" s="51" t="e">
        <f>Worksheets!#REF!</f>
        <v>#REF!</v>
      </c>
      <c r="I160" s="13" t="e">
        <f t="shared" si="18"/>
        <v>#REF!</v>
      </c>
      <c r="J160" s="88"/>
      <c r="K160" s="5"/>
    </row>
    <row r="161" spans="1:11" ht="12.75" customHeight="1">
      <c r="A161" s="12" t="s">
        <v>299</v>
      </c>
      <c r="B161" s="1" t="s">
        <v>246</v>
      </c>
      <c r="C161" s="5">
        <f>Worksheets!C1526</f>
        <v>3625</v>
      </c>
      <c r="D161" s="5">
        <f>Worksheets!D1526</f>
        <v>4185</v>
      </c>
      <c r="E161" s="5">
        <f>Worksheets!E1520</f>
        <v>0</v>
      </c>
      <c r="F161" s="104">
        <f>Worksheets!G1526</f>
        <v>3500</v>
      </c>
      <c r="G161" s="224">
        <f t="shared" si="17"/>
        <v>-0.16370000000000001</v>
      </c>
      <c r="H161" s="51" t="e">
        <f>Worksheets!#REF!</f>
        <v>#REF!</v>
      </c>
      <c r="I161" s="13" t="e">
        <f t="shared" si="18"/>
        <v>#REF!</v>
      </c>
      <c r="J161" s="88"/>
      <c r="K161" s="5"/>
    </row>
    <row r="162" spans="1:11" ht="12.75" customHeight="1">
      <c r="A162" s="12" t="s">
        <v>300</v>
      </c>
      <c r="B162" s="1" t="s">
        <v>247</v>
      </c>
      <c r="C162" s="5">
        <f>Worksheets!C1532</f>
        <v>0</v>
      </c>
      <c r="D162" s="5">
        <f>Worksheets!D1532</f>
        <v>1000</v>
      </c>
      <c r="E162" s="5">
        <f>Worksheets!E1530</f>
        <v>0</v>
      </c>
      <c r="F162" s="104">
        <f>Worksheets!G1532</f>
        <v>1000</v>
      </c>
      <c r="G162" s="224">
        <v>0</v>
      </c>
      <c r="H162" s="51" t="e">
        <f>Worksheets!#REF!</f>
        <v>#REF!</v>
      </c>
      <c r="I162" s="13" t="e">
        <f t="shared" si="18"/>
        <v>#REF!</v>
      </c>
      <c r="J162" s="88"/>
      <c r="K162" s="5"/>
    </row>
    <row r="163" spans="1:11" ht="12.75" customHeight="1">
      <c r="A163" s="12" t="s">
        <v>301</v>
      </c>
      <c r="B163" s="1" t="s">
        <v>248</v>
      </c>
      <c r="C163" s="5">
        <f>Worksheets!C1542</f>
        <v>2650</v>
      </c>
      <c r="D163" s="5">
        <f>Worksheets!D1542</f>
        <v>3350</v>
      </c>
      <c r="E163" s="5">
        <f>Worksheets!E1536</f>
        <v>0</v>
      </c>
      <c r="F163" s="104">
        <f>Worksheets!G1542</f>
        <v>3200</v>
      </c>
      <c r="G163" s="224">
        <f t="shared" si="17"/>
        <v>-4.48E-2</v>
      </c>
      <c r="H163" s="51" t="e">
        <f>Worksheets!#REF!</f>
        <v>#REF!</v>
      </c>
      <c r="I163" s="13" t="e">
        <f t="shared" si="18"/>
        <v>#REF!</v>
      </c>
      <c r="J163" s="88"/>
      <c r="K163" s="5"/>
    </row>
    <row r="164" spans="1:11" ht="12.75" customHeight="1">
      <c r="A164" s="12">
        <v>6150</v>
      </c>
      <c r="B164" s="1" t="s">
        <v>443</v>
      </c>
      <c r="C164" s="5">
        <f>Worksheets!C1547</f>
        <v>0</v>
      </c>
      <c r="D164" s="5">
        <f>Worksheets!D1547</f>
        <v>0</v>
      </c>
      <c r="E164" s="5">
        <f>Worksheets!E1545</f>
        <v>0</v>
      </c>
      <c r="F164" s="104">
        <f>Worksheets!G1547</f>
        <v>0</v>
      </c>
      <c r="G164" s="224">
        <v>0</v>
      </c>
      <c r="H164" s="51" t="e">
        <f>Worksheets!#REF!</f>
        <v>#REF!</v>
      </c>
      <c r="I164" s="13">
        <v>0</v>
      </c>
      <c r="J164" s="88"/>
      <c r="K164" s="5"/>
    </row>
    <row r="165" spans="1:11" ht="12.75" customHeight="1">
      <c r="A165" s="12" t="s">
        <v>310</v>
      </c>
      <c r="B165" s="1" t="s">
        <v>249</v>
      </c>
      <c r="C165" s="5">
        <f>Worksheets!C1555</f>
        <v>20300</v>
      </c>
      <c r="D165" s="5">
        <f>Worksheets!D1555</f>
        <v>20300</v>
      </c>
      <c r="E165" s="5">
        <f>Worksheets!E1551</f>
        <v>0</v>
      </c>
      <c r="F165" s="104">
        <f>Worksheets!G1555</f>
        <v>19700</v>
      </c>
      <c r="G165" s="224">
        <f t="shared" si="17"/>
        <v>-2.9600000000000001E-2</v>
      </c>
      <c r="H165" s="51" t="e">
        <f>Worksheets!#REF!</f>
        <v>#REF!</v>
      </c>
      <c r="I165" s="13" t="e">
        <f t="shared" si="18"/>
        <v>#REF!</v>
      </c>
      <c r="J165" s="88"/>
      <c r="K165" s="5"/>
    </row>
    <row r="166" spans="1:11" ht="12.75" customHeight="1">
      <c r="A166" s="19"/>
      <c r="B166" s="1" t="s">
        <v>149</v>
      </c>
      <c r="C166" s="4" t="str">
        <f t="shared" ref="C166:I166" si="19">"-------------"</f>
        <v>-------------</v>
      </c>
      <c r="D166" s="4" t="str">
        <f t="shared" si="19"/>
        <v>-------------</v>
      </c>
      <c r="E166" s="4" t="str">
        <f t="shared" si="19"/>
        <v>-------------</v>
      </c>
      <c r="F166" s="105" t="str">
        <f t="shared" si="19"/>
        <v>-------------</v>
      </c>
      <c r="G166" s="229" t="str">
        <f>"-------------"</f>
        <v>-------------</v>
      </c>
      <c r="H166" s="50" t="str">
        <f>"-------------"</f>
        <v>-------------</v>
      </c>
      <c r="I166" s="4" t="str">
        <f t="shared" si="19"/>
        <v>-------------</v>
      </c>
      <c r="J166" s="4"/>
    </row>
    <row r="167" spans="1:11" ht="12.75" customHeight="1">
      <c r="A167" s="20"/>
      <c r="B167" s="16" t="s">
        <v>143</v>
      </c>
      <c r="C167" s="17">
        <f>SUM(C126:C166)</f>
        <v>3435508</v>
      </c>
      <c r="D167" s="17">
        <f>SUM(D126:D165)</f>
        <v>3947929</v>
      </c>
      <c r="E167" s="17">
        <f>SUM(E126:E165)</f>
        <v>0</v>
      </c>
      <c r="F167" s="106">
        <f>SUM(F126:F165)</f>
        <v>4276604</v>
      </c>
      <c r="G167" s="226">
        <f t="shared" si="17"/>
        <v>8.3299999999999999E-2</v>
      </c>
      <c r="H167" s="111" t="e">
        <f>SUM(H126:H165)</f>
        <v>#REF!</v>
      </c>
      <c r="I167" s="35" t="e">
        <f t="shared" si="18"/>
        <v>#REF!</v>
      </c>
      <c r="J167" s="88"/>
    </row>
    <row r="168" spans="1:11" ht="12.75" customHeight="1">
      <c r="F168" s="104"/>
      <c r="G168" s="104"/>
      <c r="H168" s="51"/>
      <c r="I168" s="41"/>
      <c r="J168" s="88"/>
    </row>
    <row r="169" spans="1:11" ht="12.75" customHeight="1">
      <c r="B169" s="2" t="s">
        <v>250</v>
      </c>
      <c r="C169" s="5">
        <f>C167+C122+C85</f>
        <v>8169100</v>
      </c>
      <c r="D169" s="5">
        <f>D167+D122+D85</f>
        <v>9466967</v>
      </c>
      <c r="E169" s="5">
        <f>E167+E122+E85</f>
        <v>0</v>
      </c>
      <c r="F169" s="104">
        <f>F167+F122+F85</f>
        <v>9882434</v>
      </c>
      <c r="G169" s="138">
        <f t="shared" si="17"/>
        <v>4.3900000000000002E-2</v>
      </c>
      <c r="H169" s="51" t="e">
        <f>H167+H122+H85</f>
        <v>#REF!</v>
      </c>
      <c r="I169" s="13" t="e">
        <f t="shared" si="18"/>
        <v>#REF!</v>
      </c>
      <c r="J169" s="88"/>
    </row>
    <row r="170" spans="1:11" ht="12.75" customHeight="1">
      <c r="B170" s="2"/>
      <c r="I170" s="88"/>
      <c r="J170" s="88"/>
    </row>
    <row r="171" spans="1:11" ht="12.75" customHeight="1" thickBot="1">
      <c r="A171" s="1" t="s">
        <v>407</v>
      </c>
      <c r="B171" s="89" t="s">
        <v>992</v>
      </c>
      <c r="C171" s="90"/>
      <c r="D171" s="90"/>
      <c r="E171" s="1"/>
      <c r="F171" s="1"/>
      <c r="G171" s="1"/>
      <c r="H171" s="1"/>
    </row>
    <row r="172" spans="1:11" ht="12.75" customHeight="1" thickTop="1" thickBot="1">
      <c r="A172" s="1" t="s">
        <v>319</v>
      </c>
      <c r="B172" s="91" t="s">
        <v>0</v>
      </c>
      <c r="C172" s="92" t="s">
        <v>338</v>
      </c>
      <c r="D172" s="93" t="s">
        <v>331</v>
      </c>
      <c r="E172" s="1"/>
      <c r="F172" s="1"/>
      <c r="G172" s="1"/>
      <c r="H172" s="1"/>
    </row>
    <row r="173" spans="1:11" ht="12.75" customHeight="1" thickTop="1">
      <c r="B173" s="94" t="s">
        <v>339</v>
      </c>
      <c r="C173" s="95">
        <f>F10</f>
        <v>12509063</v>
      </c>
      <c r="D173" s="96">
        <f>C173/C179</f>
        <v>0.9</v>
      </c>
      <c r="E173" s="1"/>
      <c r="F173" s="1"/>
      <c r="G173" s="1"/>
      <c r="H173" s="1"/>
    </row>
    <row r="174" spans="1:11" ht="12.75" customHeight="1">
      <c r="B174" s="94" t="s">
        <v>340</v>
      </c>
      <c r="C174" s="95">
        <v>60075</v>
      </c>
      <c r="D174" s="96">
        <f>C174/C179</f>
        <v>0</v>
      </c>
      <c r="E174" s="1"/>
      <c r="F174" s="1"/>
      <c r="G174" s="1"/>
      <c r="H174" s="1"/>
    </row>
    <row r="175" spans="1:11" ht="12.75" customHeight="1">
      <c r="B175" s="94" t="s">
        <v>441</v>
      </c>
      <c r="C175" s="205">
        <v>0</v>
      </c>
      <c r="D175" s="96">
        <f>C175/C179</f>
        <v>0</v>
      </c>
      <c r="E175" s="1" t="s">
        <v>990</v>
      </c>
      <c r="F175" s="1"/>
      <c r="G175" s="1"/>
      <c r="H175" s="1"/>
    </row>
    <row r="176" spans="1:11" ht="12.75" customHeight="1">
      <c r="B176" s="94" t="s">
        <v>344</v>
      </c>
      <c r="C176" s="95">
        <f>F34</f>
        <v>1275000</v>
      </c>
      <c r="D176" s="96">
        <f>C176/C179</f>
        <v>0.09</v>
      </c>
      <c r="E176" s="1"/>
      <c r="F176" s="1"/>
      <c r="G176" s="1"/>
      <c r="H176" s="1"/>
    </row>
    <row r="177" spans="1:8" ht="12.75" customHeight="1">
      <c r="B177" s="94" t="s">
        <v>329</v>
      </c>
      <c r="C177" s="95">
        <f>F23+F24+F29+F30+F31+F32+F33</f>
        <v>44500</v>
      </c>
      <c r="D177" s="96">
        <f>C177/C179+0.01</f>
        <v>0.01</v>
      </c>
      <c r="E177" s="1"/>
      <c r="F177" s="1"/>
      <c r="G177" s="1"/>
      <c r="H177" s="1"/>
    </row>
    <row r="178" spans="1:8" ht="12.75" customHeight="1">
      <c r="B178" s="94"/>
      <c r="C178" s="97" t="str">
        <f>"-------------"</f>
        <v>-------------</v>
      </c>
      <c r="D178" s="98"/>
      <c r="E178" s="1"/>
      <c r="F178" s="1"/>
      <c r="G178" s="1"/>
      <c r="H178" s="1"/>
    </row>
    <row r="179" spans="1:8" ht="12.75" customHeight="1">
      <c r="B179" s="99" t="s">
        <v>330</v>
      </c>
      <c r="C179" s="100">
        <f>SUM(C173:C177)</f>
        <v>13888638</v>
      </c>
      <c r="D179" s="101"/>
      <c r="E179" s="1"/>
      <c r="F179" s="1"/>
      <c r="G179" s="1"/>
      <c r="H179" s="1"/>
    </row>
    <row r="180" spans="1:8">
      <c r="B180" s="90"/>
      <c r="C180" s="102">
        <f>F211</f>
        <v>13914857</v>
      </c>
      <c r="D180" s="90"/>
      <c r="E180" s="1"/>
      <c r="F180" s="232">
        <f>C179-C180</f>
        <v>-26219</v>
      </c>
      <c r="G180" s="32"/>
      <c r="H180" s="32"/>
    </row>
    <row r="181" spans="1:8">
      <c r="C181" s="1"/>
      <c r="D181" s="1"/>
      <c r="E181" s="1"/>
      <c r="F181" s="1"/>
      <c r="G181" s="1"/>
      <c r="H181" s="1"/>
    </row>
    <row r="182" spans="1:8" ht="12.75" customHeight="1" thickBot="1">
      <c r="A182" s="1" t="s">
        <v>408</v>
      </c>
      <c r="B182" s="89" t="s">
        <v>1110</v>
      </c>
      <c r="C182" s="90"/>
      <c r="D182" s="90"/>
      <c r="E182" s="1"/>
      <c r="F182" s="1"/>
      <c r="G182" s="1"/>
      <c r="H182" s="1"/>
    </row>
    <row r="183" spans="1:8" ht="12.75" customHeight="1" thickTop="1" thickBot="1">
      <c r="B183" s="91" t="s">
        <v>0</v>
      </c>
      <c r="C183" s="92" t="s">
        <v>338</v>
      </c>
      <c r="D183" s="93" t="s">
        <v>331</v>
      </c>
      <c r="E183" s="1"/>
      <c r="F183" s="1"/>
      <c r="G183" s="1"/>
      <c r="H183" s="1"/>
    </row>
    <row r="184" spans="1:8" ht="12.75" customHeight="1" thickTop="1">
      <c r="A184" s="1" t="s">
        <v>319</v>
      </c>
      <c r="B184" s="94" t="s">
        <v>339</v>
      </c>
      <c r="C184" s="95">
        <f>F10</f>
        <v>12509063</v>
      </c>
      <c r="D184" s="96">
        <f>(C184/C189)</f>
        <v>0.9</v>
      </c>
      <c r="E184" s="1"/>
      <c r="F184" s="32"/>
      <c r="G184" s="32"/>
      <c r="H184" s="32"/>
    </row>
    <row r="185" spans="1:8" ht="12.75" customHeight="1">
      <c r="B185" s="94" t="s">
        <v>398</v>
      </c>
      <c r="C185" s="95">
        <f>F20</f>
        <v>140500</v>
      </c>
      <c r="D185" s="96">
        <f>C185/C189</f>
        <v>0.01</v>
      </c>
      <c r="E185" s="1"/>
      <c r="F185" s="1"/>
      <c r="G185" s="1"/>
      <c r="H185" s="1"/>
    </row>
    <row r="186" spans="1:8" ht="12.75" customHeight="1">
      <c r="B186" s="94" t="s">
        <v>344</v>
      </c>
      <c r="C186" s="95">
        <f>F34</f>
        <v>1275000</v>
      </c>
      <c r="D186" s="96">
        <f>C186/C189</f>
        <v>0.09</v>
      </c>
      <c r="E186" s="1"/>
      <c r="F186" s="32"/>
      <c r="G186" s="32"/>
      <c r="H186" s="32"/>
    </row>
    <row r="187" spans="1:8" ht="12.75" customHeight="1">
      <c r="B187" s="94" t="s">
        <v>329</v>
      </c>
      <c r="C187" s="95">
        <f>F23+F24+F29+F30+F31+F32+F33</f>
        <v>44500</v>
      </c>
      <c r="D187" s="96">
        <f>C187/C189</f>
        <v>0</v>
      </c>
      <c r="E187" s="1"/>
      <c r="F187" s="1"/>
      <c r="G187" s="1"/>
      <c r="H187" s="1"/>
    </row>
    <row r="188" spans="1:8">
      <c r="B188" s="94"/>
      <c r="C188" s="97" t="str">
        <f>"-------------"</f>
        <v>-------------</v>
      </c>
      <c r="D188" s="98"/>
      <c r="E188" s="1"/>
      <c r="F188" s="1"/>
      <c r="G188" s="1"/>
      <c r="H188" s="1"/>
    </row>
    <row r="189" spans="1:8">
      <c r="B189" s="119" t="s">
        <v>330</v>
      </c>
      <c r="C189" s="95">
        <f>SUM(C184:C187)</f>
        <v>13969063</v>
      </c>
      <c r="D189" s="96"/>
      <c r="E189" s="1"/>
      <c r="F189" s="1"/>
      <c r="G189" s="1"/>
      <c r="H189" s="1"/>
    </row>
    <row r="190" spans="1:8">
      <c r="B190" s="99"/>
      <c r="C190" s="120"/>
      <c r="D190" s="121"/>
      <c r="E190" s="1"/>
      <c r="F190" s="1"/>
      <c r="G190" s="1"/>
      <c r="H190" s="1"/>
    </row>
    <row r="191" spans="1:8" ht="13.5" thickBot="1">
      <c r="B191" s="122"/>
      <c r="C191" s="95"/>
      <c r="D191" s="123"/>
      <c r="E191" s="1"/>
      <c r="F191" s="1"/>
      <c r="G191" s="1"/>
      <c r="H191" s="1"/>
    </row>
    <row r="192" spans="1:8" ht="13.5" thickBot="1">
      <c r="B192" s="124" t="s">
        <v>1109</v>
      </c>
      <c r="C192" s="125"/>
      <c r="D192" s="126"/>
      <c r="E192" s="1"/>
      <c r="F192" s="1"/>
      <c r="G192" s="1"/>
      <c r="H192" s="1"/>
    </row>
    <row r="193" spans="1:8">
      <c r="B193" s="127"/>
      <c r="C193" s="128"/>
      <c r="D193" s="129"/>
      <c r="E193" s="1"/>
      <c r="F193" s="1"/>
      <c r="G193" s="1"/>
      <c r="H193" s="1"/>
    </row>
    <row r="194" spans="1:8">
      <c r="B194" s="119"/>
      <c r="C194" s="95"/>
      <c r="D194" s="130"/>
      <c r="E194" s="1"/>
      <c r="F194" s="1"/>
      <c r="G194" s="1"/>
      <c r="H194" s="1"/>
    </row>
    <row r="195" spans="1:8">
      <c r="B195" s="119" t="s">
        <v>527</v>
      </c>
      <c r="C195" s="95">
        <v>0</v>
      </c>
      <c r="D195" s="130"/>
      <c r="E195" s="1"/>
      <c r="F195" s="1"/>
      <c r="G195" s="1"/>
      <c r="H195" s="1"/>
    </row>
    <row r="196" spans="1:8">
      <c r="B196" s="119" t="s">
        <v>549</v>
      </c>
      <c r="C196" s="95">
        <v>0</v>
      </c>
      <c r="D196" s="130"/>
      <c r="E196" s="1"/>
      <c r="F196" s="1"/>
      <c r="G196" s="1"/>
      <c r="H196" s="1"/>
    </row>
    <row r="197" spans="1:8">
      <c r="B197" s="119"/>
      <c r="C197" s="95" t="str">
        <f>"-------------"</f>
        <v>-------------</v>
      </c>
      <c r="D197" s="130"/>
      <c r="E197" s="1"/>
      <c r="F197" s="1"/>
      <c r="G197" s="1"/>
      <c r="H197" s="1"/>
    </row>
    <row r="198" spans="1:8">
      <c r="B198" s="99" t="s">
        <v>330</v>
      </c>
      <c r="C198" s="120">
        <f>SUM(C194:C196)</f>
        <v>0</v>
      </c>
      <c r="D198" s="121"/>
      <c r="E198" s="1"/>
      <c r="F198" s="1"/>
      <c r="G198" s="1"/>
      <c r="H198" s="1"/>
    </row>
    <row r="199" spans="1:8">
      <c r="B199" s="122"/>
      <c r="C199" s="95"/>
      <c r="D199" s="123"/>
      <c r="E199" s="1"/>
      <c r="F199" s="1"/>
      <c r="G199" s="1"/>
      <c r="H199" s="1"/>
    </row>
    <row r="200" spans="1:8" ht="11.25" customHeight="1">
      <c r="B200" s="115"/>
      <c r="C200" s="114"/>
      <c r="D200" s="52"/>
      <c r="E200" s="1"/>
      <c r="F200" s="1"/>
      <c r="G200" s="1"/>
      <c r="H200" s="1"/>
    </row>
    <row r="201" spans="1:8" hidden="1">
      <c r="B201" s="122"/>
      <c r="C201" s="95"/>
      <c r="D201" s="123"/>
      <c r="E201" s="1"/>
      <c r="F201" s="1"/>
      <c r="G201" s="1"/>
      <c r="H201" s="1"/>
    </row>
    <row r="202" spans="1:8">
      <c r="C202" s="1"/>
      <c r="D202" s="1"/>
      <c r="E202" s="1"/>
      <c r="F202" s="1"/>
      <c r="G202" s="1"/>
      <c r="H202" s="1"/>
    </row>
    <row r="203" spans="1:8">
      <c r="B203" s="32"/>
      <c r="C203" s="22"/>
      <c r="D203" s="1"/>
      <c r="E203" s="1"/>
      <c r="F203" s="1"/>
      <c r="G203" s="1"/>
      <c r="H203" s="1"/>
    </row>
    <row r="204" spans="1:8" ht="13.5" thickBot="1"/>
    <row r="205" spans="1:8" ht="14.25" thickTop="1" thickBot="1">
      <c r="A205" s="1" t="s">
        <v>323</v>
      </c>
      <c r="B205" s="177" t="s">
        <v>323</v>
      </c>
      <c r="C205" s="178"/>
      <c r="D205" s="179" t="s">
        <v>988</v>
      </c>
      <c r="E205" s="180" t="s">
        <v>331</v>
      </c>
      <c r="F205" s="181" t="s">
        <v>1000</v>
      </c>
      <c r="G205" s="103" t="s">
        <v>331</v>
      </c>
      <c r="H205" s="165" t="s">
        <v>331</v>
      </c>
    </row>
    <row r="206" spans="1:8" ht="13.5" thickTop="1">
      <c r="B206" s="19" t="s">
        <v>106</v>
      </c>
      <c r="D206" s="207">
        <f>D167</f>
        <v>3947929</v>
      </c>
      <c r="E206" s="6">
        <f>D206/D211</f>
        <v>0.36</v>
      </c>
      <c r="F206" s="210">
        <f>F167</f>
        <v>4276604</v>
      </c>
      <c r="G206" s="206">
        <f>F206/F211</f>
        <v>0.31</v>
      </c>
      <c r="H206" s="166">
        <f>D206/D211</f>
        <v>0.36</v>
      </c>
    </row>
    <row r="207" spans="1:8">
      <c r="B207" s="19" t="s">
        <v>107</v>
      </c>
      <c r="D207" s="207">
        <f>D122</f>
        <v>1886601</v>
      </c>
      <c r="E207" s="6">
        <f>D207/D211</f>
        <v>0.17</v>
      </c>
      <c r="F207" s="210">
        <f>F122</f>
        <v>1948311</v>
      </c>
      <c r="G207" s="206">
        <f>F207/F211</f>
        <v>0.14000000000000001</v>
      </c>
      <c r="H207" s="166">
        <f>D207/D211</f>
        <v>0.17</v>
      </c>
    </row>
    <row r="208" spans="1:8">
      <c r="B208" s="19" t="s">
        <v>320</v>
      </c>
      <c r="D208" s="207">
        <f>D85</f>
        <v>3632437</v>
      </c>
      <c r="E208" s="6">
        <f>D208/D211</f>
        <v>0.33</v>
      </c>
      <c r="F208" s="210">
        <f>F85</f>
        <v>3657519</v>
      </c>
      <c r="G208" s="206">
        <f>F208/F211</f>
        <v>0.26</v>
      </c>
      <c r="H208" s="166">
        <f>D208/D211</f>
        <v>0.33</v>
      </c>
    </row>
    <row r="209" spans="1:8">
      <c r="A209" s="11"/>
      <c r="B209" s="19" t="s">
        <v>322</v>
      </c>
      <c r="D209" s="207">
        <f>C246</f>
        <v>1471711</v>
      </c>
      <c r="E209" s="6">
        <f>D209/D211</f>
        <v>0.13</v>
      </c>
      <c r="F209" s="210">
        <f>G246</f>
        <v>4032423</v>
      </c>
      <c r="G209" s="206">
        <f>F209/F211</f>
        <v>0.28999999999999998</v>
      </c>
      <c r="H209" s="166">
        <f>D209/D211</f>
        <v>0.13</v>
      </c>
    </row>
    <row r="210" spans="1:8">
      <c r="B210" s="19"/>
      <c r="D210" s="208" t="str">
        <f>"-------------"</f>
        <v>-------------</v>
      </c>
      <c r="E210" s="4"/>
      <c r="F210" s="210"/>
      <c r="G210" s="109"/>
      <c r="H210" s="14"/>
    </row>
    <row r="211" spans="1:8">
      <c r="B211" s="39" t="s">
        <v>143</v>
      </c>
      <c r="C211" s="17"/>
      <c r="D211" s="209">
        <f>SUM(D206:D209)</f>
        <v>10938678</v>
      </c>
      <c r="E211" s="162"/>
      <c r="F211" s="211">
        <f>SUM(F206:F210)</f>
        <v>13914857</v>
      </c>
      <c r="G211" s="117"/>
      <c r="H211" s="167"/>
    </row>
    <row r="212" spans="1:8">
      <c r="C212" s="1"/>
      <c r="D212" s="1"/>
      <c r="E212" s="1"/>
      <c r="F212" s="1"/>
      <c r="G212" s="1"/>
      <c r="H212" s="1"/>
    </row>
    <row r="213" spans="1:8">
      <c r="C213" s="1"/>
      <c r="D213" s="1"/>
      <c r="E213" s="1"/>
      <c r="F213" s="1"/>
      <c r="G213" s="1"/>
      <c r="H213" s="1"/>
    </row>
    <row r="214" spans="1:8">
      <c r="C214" s="133"/>
      <c r="E214" s="51"/>
    </row>
    <row r="215" spans="1:8">
      <c r="C215" s="105"/>
      <c r="E215" s="50"/>
    </row>
    <row r="216" spans="1:8">
      <c r="B216" s="2"/>
      <c r="C216" s="104"/>
      <c r="E216" s="51"/>
    </row>
    <row r="217" spans="1:8">
      <c r="C217" s="1"/>
    </row>
    <row r="218" spans="1:8" ht="13.5" thickBot="1">
      <c r="A218" s="1" t="s">
        <v>552</v>
      </c>
    </row>
    <row r="219" spans="1:8" ht="14.25" thickTop="1" thickBot="1">
      <c r="A219" s="1" t="s">
        <v>324</v>
      </c>
      <c r="B219" s="91" t="s">
        <v>1108</v>
      </c>
      <c r="C219" s="134" t="s">
        <v>363</v>
      </c>
      <c r="D219" s="134" t="s">
        <v>364</v>
      </c>
      <c r="E219" s="134" t="s">
        <v>365</v>
      </c>
      <c r="F219" s="134" t="s">
        <v>366</v>
      </c>
      <c r="G219" s="135" t="s">
        <v>331</v>
      </c>
      <c r="H219" s="131"/>
    </row>
    <row r="220" spans="1:8" ht="13.5" thickTop="1">
      <c r="B220" s="94" t="s">
        <v>325</v>
      </c>
      <c r="C220" s="104">
        <f>SUM(F126:F137)</f>
        <v>1668804</v>
      </c>
      <c r="D220" s="104">
        <f>SUM(F88:F99)</f>
        <v>1350292</v>
      </c>
      <c r="E220" s="104">
        <f>SUM(F43:F55)</f>
        <v>1787724</v>
      </c>
      <c r="F220" s="131">
        <f t="shared" ref="F220:F225" si="20">SUM(C220:E220)</f>
        <v>4806820</v>
      </c>
      <c r="G220" s="136">
        <f>F220/F227</f>
        <v>0.49</v>
      </c>
      <c r="H220" s="131"/>
    </row>
    <row r="221" spans="1:8">
      <c r="B221" s="94" t="s">
        <v>326</v>
      </c>
      <c r="C221" s="104">
        <f>SUM(F138:F147)</f>
        <v>1412900</v>
      </c>
      <c r="D221" s="104">
        <f>SUM(F100:F105)</f>
        <v>445100</v>
      </c>
      <c r="E221" s="104">
        <f>SUM(F56:F60)</f>
        <v>375588</v>
      </c>
      <c r="F221" s="131">
        <f t="shared" si="20"/>
        <v>2233588</v>
      </c>
      <c r="G221" s="136">
        <f>F221/F227</f>
        <v>0.23</v>
      </c>
      <c r="H221" s="131"/>
    </row>
    <row r="222" spans="1:8">
      <c r="B222" s="94" t="s">
        <v>332</v>
      </c>
      <c r="C222" s="104">
        <f>SUM(F148:F155)</f>
        <v>1065000</v>
      </c>
      <c r="D222" s="104">
        <f>SUM(F106:F110)</f>
        <v>50025</v>
      </c>
      <c r="E222" s="104">
        <f>SUM(F61:F63)</f>
        <v>236447</v>
      </c>
      <c r="F222" s="131">
        <f t="shared" si="20"/>
        <v>1351472</v>
      </c>
      <c r="G222" s="136">
        <f>F222/F227</f>
        <v>0.14000000000000001</v>
      </c>
      <c r="H222" s="131"/>
    </row>
    <row r="223" spans="1:8">
      <c r="B223" s="94" t="s">
        <v>327</v>
      </c>
      <c r="C223" s="104">
        <f>SUM(F156:F156)</f>
        <v>1000</v>
      </c>
      <c r="D223" s="104">
        <f>SUM(F111:F112)</f>
        <v>750</v>
      </c>
      <c r="E223" s="104">
        <f>SUM(F64:F67)</f>
        <v>479678</v>
      </c>
      <c r="F223" s="131">
        <f t="shared" si="20"/>
        <v>481428</v>
      </c>
      <c r="G223" s="136">
        <f>F223/F227</f>
        <v>0.05</v>
      </c>
      <c r="H223" s="131"/>
    </row>
    <row r="224" spans="1:8">
      <c r="B224" s="94" t="s">
        <v>328</v>
      </c>
      <c r="C224" s="104">
        <f>SUM(F157:F158)</f>
        <v>78900</v>
      </c>
      <c r="D224" s="104">
        <f>SUM(F113:F114)</f>
        <v>54500</v>
      </c>
      <c r="E224" s="104">
        <f>SUM(F68:F73)</f>
        <v>635937</v>
      </c>
      <c r="F224" s="131">
        <f t="shared" si="20"/>
        <v>769337</v>
      </c>
      <c r="G224" s="136">
        <f>F224/F227</f>
        <v>0.08</v>
      </c>
      <c r="H224" s="131"/>
    </row>
    <row r="225" spans="1:11">
      <c r="B225" s="94" t="s">
        <v>329</v>
      </c>
      <c r="C225" s="104">
        <f>SUM(F159:F165)</f>
        <v>50000</v>
      </c>
      <c r="D225" s="104">
        <f>SUM(F115:F120)</f>
        <v>47644</v>
      </c>
      <c r="E225" s="104">
        <f>SUM(F74:F83)</f>
        <v>142145</v>
      </c>
      <c r="F225" s="131">
        <f t="shared" si="20"/>
        <v>239789</v>
      </c>
      <c r="G225" s="136">
        <f>F225/F227</f>
        <v>0.02</v>
      </c>
      <c r="H225" s="102"/>
    </row>
    <row r="226" spans="1:11">
      <c r="B226" s="94"/>
      <c r="C226" s="105" t="str">
        <f>"-------------"</f>
        <v>-------------</v>
      </c>
      <c r="D226" s="105" t="str">
        <f>"-------------"</f>
        <v>-------------</v>
      </c>
      <c r="E226" s="105" t="str">
        <f>"-------------"</f>
        <v>-------------</v>
      </c>
      <c r="F226" s="102" t="str">
        <f>"-------------"</f>
        <v>-------------</v>
      </c>
      <c r="G226" s="142"/>
      <c r="H226" s="131"/>
      <c r="I226" s="136"/>
      <c r="J226" s="141"/>
    </row>
    <row r="227" spans="1:11">
      <c r="B227" s="99" t="s">
        <v>143</v>
      </c>
      <c r="C227" s="106">
        <f>SUM(C220:C225)</f>
        <v>4276604</v>
      </c>
      <c r="D227" s="106">
        <f>SUM(D220:D226)</f>
        <v>1948311</v>
      </c>
      <c r="E227" s="106">
        <f>SUM(E220:E225)</f>
        <v>3657519</v>
      </c>
      <c r="F227" s="132">
        <f>SUM(F220:F225)</f>
        <v>9882434</v>
      </c>
      <c r="G227" s="143"/>
      <c r="H227" s="90"/>
      <c r="I227" s="141"/>
      <c r="J227" s="141"/>
    </row>
    <row r="228" spans="1:11">
      <c r="B228" s="90"/>
      <c r="C228" s="90"/>
      <c r="D228" s="90"/>
      <c r="E228" s="90"/>
      <c r="F228" s="90"/>
      <c r="G228" s="90"/>
      <c r="H228" s="90"/>
      <c r="I228" s="90"/>
      <c r="J228" s="90"/>
    </row>
    <row r="229" spans="1:11">
      <c r="B229" s="90"/>
      <c r="C229" s="104"/>
      <c r="D229" s="104"/>
      <c r="E229" s="104"/>
      <c r="F229" s="104"/>
      <c r="G229" s="104"/>
      <c r="H229" s="104"/>
      <c r="I229" s="90"/>
      <c r="J229" s="90"/>
    </row>
    <row r="230" spans="1:11">
      <c r="B230" s="90"/>
      <c r="C230" s="104"/>
      <c r="D230" s="104"/>
      <c r="E230" s="104"/>
      <c r="F230" s="104"/>
      <c r="G230" s="104"/>
      <c r="H230" s="104"/>
      <c r="I230" s="90"/>
      <c r="J230" s="90"/>
    </row>
    <row r="231" spans="1:11">
      <c r="B231" s="115"/>
      <c r="C231" s="51"/>
      <c r="D231" s="51"/>
      <c r="E231" s="51"/>
      <c r="F231" s="51"/>
      <c r="G231" s="51"/>
      <c r="I231" s="33"/>
      <c r="J231" s="33"/>
    </row>
    <row r="232" spans="1:11">
      <c r="I232" s="33"/>
      <c r="J232" s="33"/>
    </row>
    <row r="233" spans="1:11">
      <c r="I233" s="33"/>
      <c r="J233" s="33"/>
    </row>
    <row r="234" spans="1:11" ht="13.5" thickBot="1">
      <c r="C234" s="1"/>
      <c r="D234" s="1"/>
      <c r="I234" s="33"/>
      <c r="J234" s="33"/>
    </row>
    <row r="235" spans="1:11" ht="52.5" thickTop="1" thickBot="1">
      <c r="A235" s="1" t="s">
        <v>334</v>
      </c>
      <c r="B235" s="184" t="s">
        <v>337</v>
      </c>
      <c r="C235" s="185" t="s">
        <v>1105</v>
      </c>
      <c r="D235" s="186"/>
      <c r="E235" s="187" t="s">
        <v>1107</v>
      </c>
      <c r="F235" s="188"/>
      <c r="G235" s="187" t="s">
        <v>1106</v>
      </c>
      <c r="H235" s="137" t="s">
        <v>702</v>
      </c>
    </row>
    <row r="236" spans="1:11" ht="13.5" thickTop="1">
      <c r="B236" s="19" t="s">
        <v>335</v>
      </c>
      <c r="C236" s="131">
        <v>0</v>
      </c>
      <c r="D236" s="164"/>
      <c r="E236" s="189">
        <f t="shared" ref="E236:E241" si="21">G236-C236</f>
        <v>720000</v>
      </c>
      <c r="F236" s="116"/>
      <c r="G236" s="131">
        <v>720000</v>
      </c>
      <c r="H236" s="116">
        <f>G236+F236</f>
        <v>720000</v>
      </c>
      <c r="I236" s="118"/>
      <c r="J236" s="148">
        <f>G236</f>
        <v>720000</v>
      </c>
    </row>
    <row r="237" spans="1:11">
      <c r="B237" s="19" t="s">
        <v>336</v>
      </c>
      <c r="C237" s="131">
        <v>289165</v>
      </c>
      <c r="D237" s="164"/>
      <c r="E237" s="190">
        <f t="shared" si="21"/>
        <v>1440835</v>
      </c>
      <c r="F237" s="116"/>
      <c r="G237" s="131">
        <v>1730000</v>
      </c>
      <c r="H237" s="116">
        <v>1270526</v>
      </c>
      <c r="I237" s="118"/>
      <c r="J237" s="148">
        <v>2000000</v>
      </c>
      <c r="K237" s="1" t="s">
        <v>1122</v>
      </c>
    </row>
    <row r="238" spans="1:11">
      <c r="B238" s="19" t="s">
        <v>393</v>
      </c>
      <c r="C238" s="131">
        <v>150000</v>
      </c>
      <c r="D238" s="164"/>
      <c r="E238" s="190">
        <f t="shared" si="21"/>
        <v>127000</v>
      </c>
      <c r="F238" s="116"/>
      <c r="G238" s="131">
        <v>277000</v>
      </c>
      <c r="H238" s="116">
        <f t="shared" ref="H238:H243" si="22">G238+F238</f>
        <v>277000</v>
      </c>
      <c r="I238" s="118"/>
      <c r="J238" s="148">
        <v>177000</v>
      </c>
      <c r="K238" s="1" t="s">
        <v>1123</v>
      </c>
    </row>
    <row r="239" spans="1:11">
      <c r="B239" s="19" t="s">
        <v>394</v>
      </c>
      <c r="C239" s="131">
        <v>202546</v>
      </c>
      <c r="D239" s="164"/>
      <c r="E239" s="190">
        <f t="shared" si="21"/>
        <v>12454</v>
      </c>
      <c r="F239" s="116"/>
      <c r="G239" s="131">
        <v>215000</v>
      </c>
      <c r="H239" s="116">
        <f t="shared" si="22"/>
        <v>215000</v>
      </c>
      <c r="I239" s="118"/>
      <c r="J239" s="148">
        <f>G239</f>
        <v>215000</v>
      </c>
    </row>
    <row r="240" spans="1:11">
      <c r="B240" s="19" t="s">
        <v>395</v>
      </c>
      <c r="C240" s="131">
        <v>0</v>
      </c>
      <c r="D240" s="164"/>
      <c r="E240" s="190">
        <f t="shared" si="21"/>
        <v>330423</v>
      </c>
      <c r="F240" s="116"/>
      <c r="G240" s="131">
        <v>330423</v>
      </c>
      <c r="H240" s="116">
        <f t="shared" si="22"/>
        <v>330423</v>
      </c>
      <c r="I240" s="118"/>
      <c r="J240" s="148">
        <v>225000</v>
      </c>
      <c r="K240" s="1" t="s">
        <v>1124</v>
      </c>
    </row>
    <row r="241" spans="1:10">
      <c r="B241" s="19" t="s">
        <v>456</v>
      </c>
      <c r="C241" s="131">
        <v>0</v>
      </c>
      <c r="D241" s="164"/>
      <c r="E241" s="190">
        <f t="shared" si="21"/>
        <v>0</v>
      </c>
      <c r="F241" s="116"/>
      <c r="G241" s="131">
        <v>0</v>
      </c>
      <c r="H241" s="116">
        <v>250000</v>
      </c>
      <c r="I241" s="118"/>
      <c r="J241" s="148"/>
    </row>
    <row r="242" spans="1:10">
      <c r="B242" s="19" t="s">
        <v>626</v>
      </c>
      <c r="C242" s="131">
        <v>330000</v>
      </c>
      <c r="D242" s="164"/>
      <c r="E242" s="190">
        <f>C242-G242</f>
        <v>70000</v>
      </c>
      <c r="F242" s="116"/>
      <c r="G242" s="131">
        <v>260000</v>
      </c>
      <c r="H242" s="116">
        <v>425000</v>
      </c>
      <c r="I242" s="118"/>
      <c r="J242" s="148">
        <f>G242</f>
        <v>260000</v>
      </c>
    </row>
    <row r="243" spans="1:10">
      <c r="B243" s="19" t="s">
        <v>542</v>
      </c>
      <c r="C243" s="131">
        <v>500000</v>
      </c>
      <c r="D243" s="164"/>
      <c r="E243" s="190">
        <f>G243-C243</f>
        <v>0</v>
      </c>
      <c r="F243" s="116"/>
      <c r="G243" s="131">
        <v>500000</v>
      </c>
      <c r="H243" s="51">
        <f t="shared" si="22"/>
        <v>500000</v>
      </c>
      <c r="I243" s="118"/>
      <c r="J243" s="148">
        <f>G243</f>
        <v>500000</v>
      </c>
    </row>
    <row r="244" spans="1:10">
      <c r="B244" s="19" t="s">
        <v>597</v>
      </c>
      <c r="C244" s="131">
        <v>0</v>
      </c>
      <c r="D244" s="164"/>
      <c r="E244" s="190">
        <f>G244-C244</f>
        <v>0</v>
      </c>
      <c r="F244" s="116"/>
      <c r="G244" s="131">
        <v>0</v>
      </c>
      <c r="H244" s="51">
        <v>0</v>
      </c>
      <c r="I244" s="148"/>
      <c r="J244" s="148">
        <f>G244</f>
        <v>0</v>
      </c>
    </row>
    <row r="245" spans="1:10">
      <c r="B245" s="19"/>
      <c r="C245" s="102" t="str">
        <f>"-------------"</f>
        <v>-------------</v>
      </c>
      <c r="D245" s="152"/>
      <c r="E245" s="191" t="str">
        <f>"-------------"</f>
        <v>-------------</v>
      </c>
      <c r="F245" s="109"/>
      <c r="G245" s="102" t="str">
        <f>"-------------"</f>
        <v>-------------</v>
      </c>
      <c r="H245" s="109" t="str">
        <f>"-------------"</f>
        <v>-------------</v>
      </c>
    </row>
    <row r="246" spans="1:10">
      <c r="B246" s="20"/>
      <c r="C246" s="132">
        <f>SUM(C236:C245)</f>
        <v>1471711</v>
      </c>
      <c r="D246" s="192"/>
      <c r="E246" s="193">
        <f>SUM(E236:E245)</f>
        <v>2700712</v>
      </c>
      <c r="F246" s="117"/>
      <c r="G246" s="132">
        <f>SUM(G236:G245)</f>
        <v>4032423</v>
      </c>
      <c r="H246" s="132">
        <f t="shared" ref="H246:J246" si="23">SUM(H236:H245)</f>
        <v>3987949</v>
      </c>
      <c r="I246" s="132">
        <f t="shared" si="23"/>
        <v>0</v>
      </c>
      <c r="J246" s="148">
        <f t="shared" si="23"/>
        <v>4097000</v>
      </c>
    </row>
    <row r="247" spans="1:10">
      <c r="A247" s="22"/>
      <c r="C247" s="22"/>
      <c r="D247" s="164"/>
      <c r="E247" s="47"/>
      <c r="F247" s="22"/>
      <c r="G247" s="22"/>
      <c r="H247" s="109"/>
      <c r="I247" s="34"/>
      <c r="J247" s="34"/>
    </row>
    <row r="248" spans="1:10">
      <c r="C248" s="22"/>
      <c r="D248" s="34"/>
      <c r="E248" s="22"/>
      <c r="F248" s="36"/>
      <c r="G248" s="36"/>
      <c r="H248" s="22"/>
      <c r="I248" s="34"/>
      <c r="J248" s="34"/>
    </row>
    <row r="249" spans="1:10">
      <c r="A249" s="22"/>
      <c r="B249" s="22"/>
      <c r="C249" s="22"/>
      <c r="D249" s="34"/>
      <c r="E249" s="22"/>
      <c r="F249" s="22"/>
      <c r="G249" s="22"/>
      <c r="H249" s="22"/>
      <c r="I249" s="34"/>
      <c r="J249" s="34"/>
    </row>
    <row r="250" spans="1:10">
      <c r="B250" s="2"/>
      <c r="C250" s="1"/>
      <c r="D250" s="1"/>
      <c r="E250" s="1"/>
      <c r="F250" s="22"/>
      <c r="G250" s="22"/>
      <c r="H250" s="1"/>
      <c r="I250" s="32"/>
      <c r="J250" s="32"/>
    </row>
    <row r="251" spans="1:10">
      <c r="C251" s="1" t="s">
        <v>350</v>
      </c>
      <c r="D251" s="1"/>
      <c r="E251" s="1"/>
      <c r="F251" s="1"/>
      <c r="G251" s="1"/>
      <c r="H251" s="1"/>
    </row>
    <row r="252" spans="1:10">
      <c r="C252" s="1"/>
      <c r="D252" s="1"/>
      <c r="E252" s="1"/>
      <c r="F252" s="1"/>
      <c r="G252" s="1"/>
      <c r="H252" s="1"/>
    </row>
    <row r="253" spans="1:10">
      <c r="C253" s="1"/>
      <c r="D253" s="1"/>
      <c r="E253" s="1"/>
      <c r="F253" s="1"/>
      <c r="G253" s="1"/>
      <c r="H253" s="1"/>
    </row>
    <row r="254" spans="1:10">
      <c r="C254" s="1"/>
      <c r="D254" s="1"/>
      <c r="E254" s="1"/>
      <c r="F254" s="1"/>
      <c r="G254" s="1"/>
      <c r="H254" s="1"/>
    </row>
    <row r="255" spans="1:10">
      <c r="A255" s="1" t="s">
        <v>576</v>
      </c>
      <c r="B255" s="1" t="s">
        <v>399</v>
      </c>
      <c r="C255" s="1"/>
      <c r="D255" s="1"/>
      <c r="E255" s="1"/>
      <c r="F255" s="1"/>
      <c r="G255" s="1"/>
      <c r="H255" s="1"/>
    </row>
    <row r="256" spans="1:10">
      <c r="B256" s="1" t="s">
        <v>1103</v>
      </c>
      <c r="C256" s="1"/>
      <c r="D256" s="1"/>
      <c r="E256" s="1"/>
      <c r="F256" s="1"/>
      <c r="G256" s="1"/>
      <c r="H256" s="1"/>
    </row>
    <row r="257" spans="1:10" ht="25.5">
      <c r="C257" s="1"/>
      <c r="D257" s="1"/>
      <c r="E257" s="194"/>
      <c r="F257" s="194" t="s">
        <v>1104</v>
      </c>
      <c r="G257" s="1"/>
      <c r="H257" s="1"/>
    </row>
    <row r="258" spans="1:10">
      <c r="B258" s="1" t="s">
        <v>400</v>
      </c>
      <c r="C258" s="32">
        <v>3084254</v>
      </c>
      <c r="D258" s="32">
        <f>C258*C272</f>
        <v>100238</v>
      </c>
      <c r="E258" s="32"/>
      <c r="F258" s="32">
        <v>100238</v>
      </c>
      <c r="G258" s="1"/>
      <c r="H258" s="32"/>
    </row>
    <row r="259" spans="1:10">
      <c r="B259" s="1" t="s">
        <v>401</v>
      </c>
      <c r="C259" s="32">
        <v>1630324</v>
      </c>
      <c r="D259" s="32">
        <f>C259*C272</f>
        <v>52986</v>
      </c>
      <c r="E259" s="32"/>
      <c r="F259" s="32">
        <v>52986</v>
      </c>
      <c r="G259" s="1"/>
      <c r="H259" s="195"/>
    </row>
    <row r="260" spans="1:10">
      <c r="B260" s="1" t="s">
        <v>402</v>
      </c>
      <c r="C260" s="32">
        <v>1346377</v>
      </c>
      <c r="D260" s="32">
        <f>C260*C272</f>
        <v>43757</v>
      </c>
      <c r="E260" s="32"/>
      <c r="F260" s="32">
        <v>43757</v>
      </c>
      <c r="G260" s="11"/>
      <c r="H260" s="1"/>
    </row>
    <row r="261" spans="1:10">
      <c r="B261" s="1" t="s">
        <v>403</v>
      </c>
      <c r="C261" s="32">
        <v>117475</v>
      </c>
      <c r="D261" s="32">
        <f>C261*C272</f>
        <v>3818</v>
      </c>
      <c r="E261" s="32"/>
      <c r="F261" s="32">
        <v>3818</v>
      </c>
      <c r="G261" s="1"/>
      <c r="H261" s="32"/>
    </row>
    <row r="262" spans="1:10">
      <c r="B262" s="1" t="s">
        <v>404</v>
      </c>
      <c r="C262" s="32">
        <v>0</v>
      </c>
      <c r="D262" s="32">
        <f>C262*C272</f>
        <v>0</v>
      </c>
      <c r="E262" s="32"/>
      <c r="F262" s="32">
        <f>E262*E272</f>
        <v>0</v>
      </c>
      <c r="G262" s="1"/>
      <c r="H262" s="1"/>
    </row>
    <row r="263" spans="1:10">
      <c r="B263" s="1" t="s">
        <v>405</v>
      </c>
      <c r="C263" s="32">
        <v>142145</v>
      </c>
      <c r="D263" s="32">
        <f>C263*C272</f>
        <v>4620</v>
      </c>
      <c r="E263" s="32"/>
      <c r="F263" s="32">
        <v>4620</v>
      </c>
      <c r="G263" s="1"/>
      <c r="H263" s="1"/>
    </row>
    <row r="264" spans="1:10">
      <c r="B264" s="1" t="s">
        <v>534</v>
      </c>
      <c r="C264" s="32">
        <v>418422</v>
      </c>
      <c r="D264" s="32">
        <f>C264*C272</f>
        <v>13599</v>
      </c>
      <c r="E264" s="32"/>
      <c r="F264" s="32">
        <v>13599</v>
      </c>
      <c r="G264" s="1"/>
      <c r="H264" s="1"/>
    </row>
    <row r="265" spans="1:10">
      <c r="B265" s="1" t="s">
        <v>535</v>
      </c>
      <c r="C265" s="32">
        <v>1883142</v>
      </c>
      <c r="D265" s="32">
        <f>C265*C272</f>
        <v>61202</v>
      </c>
      <c r="E265" s="32"/>
      <c r="F265" s="32">
        <v>61202</v>
      </c>
      <c r="G265" s="1"/>
      <c r="H265" s="1"/>
    </row>
    <row r="266" spans="1:10">
      <c r="B266" s="1" t="s">
        <v>527</v>
      </c>
      <c r="C266" s="32">
        <v>848112</v>
      </c>
      <c r="D266" s="32">
        <f>C266*C272</f>
        <v>27564</v>
      </c>
      <c r="E266" s="32"/>
      <c r="F266" s="32">
        <v>27564</v>
      </c>
      <c r="G266" s="1"/>
      <c r="H266" s="1"/>
    </row>
    <row r="267" spans="1:10">
      <c r="B267" s="1" t="s">
        <v>455</v>
      </c>
      <c r="C267" s="32">
        <v>0</v>
      </c>
      <c r="D267" s="32">
        <f>C267*C272</f>
        <v>0</v>
      </c>
      <c r="E267" s="32"/>
      <c r="F267" s="32">
        <v>0</v>
      </c>
      <c r="G267" s="1"/>
      <c r="H267" s="1"/>
    </row>
    <row r="268" spans="1:10">
      <c r="B268" s="1" t="s">
        <v>627</v>
      </c>
      <c r="C268" s="32">
        <v>1146349</v>
      </c>
      <c r="D268" s="32">
        <f>C268*C272</f>
        <v>37256</v>
      </c>
      <c r="E268" s="32"/>
      <c r="F268" s="32">
        <v>37256</v>
      </c>
      <c r="G268" s="1"/>
      <c r="H268" s="1"/>
    </row>
    <row r="269" spans="1:10">
      <c r="B269" s="1" t="s">
        <v>406</v>
      </c>
      <c r="C269" s="196">
        <v>1971223</v>
      </c>
      <c r="D269" s="196">
        <v>60075</v>
      </c>
      <c r="E269" s="196"/>
      <c r="F269" s="196">
        <v>60075</v>
      </c>
      <c r="G269" s="263" t="s">
        <v>993</v>
      </c>
      <c r="H269" s="263"/>
      <c r="I269" s="32"/>
      <c r="J269" s="32"/>
    </row>
    <row r="270" spans="1:10">
      <c r="C270" s="32"/>
      <c r="D270" s="32"/>
      <c r="E270" s="32"/>
      <c r="F270" s="1"/>
      <c r="G270" s="1"/>
      <c r="H270" s="1"/>
    </row>
    <row r="271" spans="1:10">
      <c r="C271" s="32">
        <f>SUM(C258:C270)</f>
        <v>12587823</v>
      </c>
      <c r="D271" s="32"/>
      <c r="E271" s="32"/>
      <c r="F271" s="1"/>
      <c r="G271" s="1"/>
      <c r="H271" s="1"/>
    </row>
    <row r="272" spans="1:10">
      <c r="A272" s="46"/>
      <c r="B272" s="46"/>
      <c r="C272" s="197">
        <v>3.2500000000000001E-2</v>
      </c>
      <c r="D272" s="32">
        <f>SUM(D258:D269)</f>
        <v>405115</v>
      </c>
      <c r="E272" s="32">
        <f>SUM(E258:E269)</f>
        <v>0</v>
      </c>
      <c r="F272" s="32">
        <f>SUM(F258:F269)</f>
        <v>405115</v>
      </c>
      <c r="G272" s="1"/>
      <c r="H272" s="1"/>
      <c r="I272" s="32"/>
      <c r="J272" s="32"/>
    </row>
    <row r="273" spans="1:10">
      <c r="C273" s="1"/>
      <c r="D273" s="1"/>
      <c r="E273" s="1"/>
      <c r="F273" s="1"/>
      <c r="G273" s="1"/>
      <c r="H273" s="1"/>
    </row>
    <row r="274" spans="1:10">
      <c r="C274" s="1"/>
      <c r="E274" s="5">
        <f>F20</f>
        <v>140500</v>
      </c>
      <c r="F274" s="5">
        <f>F272-E274</f>
        <v>264615</v>
      </c>
      <c r="G274" s="1"/>
      <c r="H274" s="32"/>
    </row>
    <row r="275" spans="1:10">
      <c r="C275" s="46"/>
      <c r="E275" s="32"/>
      <c r="F275" s="1"/>
      <c r="G275" s="1"/>
      <c r="H275" s="1"/>
    </row>
    <row r="276" spans="1:10">
      <c r="C276" s="1"/>
      <c r="D276" s="1"/>
      <c r="E276" s="1"/>
      <c r="F276" s="1"/>
      <c r="G276" s="1"/>
      <c r="H276" s="1"/>
    </row>
    <row r="277" spans="1:10">
      <c r="C277" s="22"/>
      <c r="D277" s="34"/>
      <c r="E277" s="22"/>
      <c r="F277" s="22"/>
      <c r="G277" s="22"/>
      <c r="H277" s="36"/>
      <c r="I277" s="34"/>
      <c r="J277" s="34"/>
    </row>
    <row r="278" spans="1:10">
      <c r="C278" s="22"/>
      <c r="D278" s="34"/>
      <c r="E278" s="22"/>
      <c r="F278" s="36"/>
      <c r="G278" s="36"/>
      <c r="H278" s="22"/>
      <c r="I278" s="34"/>
      <c r="J278" s="34"/>
    </row>
    <row r="279" spans="1:10" ht="13.5" thickBot="1"/>
    <row r="280" spans="1:10" ht="27" thickTop="1" thickBot="1">
      <c r="A280" s="182" t="s">
        <v>333</v>
      </c>
      <c r="B280" s="212" t="s">
        <v>337</v>
      </c>
      <c r="C280" s="213"/>
      <c r="D280" s="214" t="s">
        <v>991</v>
      </c>
    </row>
    <row r="281" spans="1:10" ht="13.5" thickTop="1">
      <c r="A281" s="182"/>
      <c r="B281" s="215" t="s">
        <v>335</v>
      </c>
      <c r="C281" s="216"/>
      <c r="D281" s="217">
        <f>G236</f>
        <v>720000</v>
      </c>
    </row>
    <row r="282" spans="1:10">
      <c r="A282" s="182"/>
      <c r="B282" s="215" t="s">
        <v>336</v>
      </c>
      <c r="C282" s="216"/>
      <c r="D282" s="218">
        <f>G237</f>
        <v>1730000</v>
      </c>
    </row>
    <row r="283" spans="1:10">
      <c r="A283" s="182"/>
      <c r="B283" s="215" t="s">
        <v>393</v>
      </c>
      <c r="C283" s="216"/>
      <c r="D283" s="218">
        <f>G238</f>
        <v>277000</v>
      </c>
    </row>
    <row r="284" spans="1:10">
      <c r="A284" s="182"/>
      <c r="B284" s="215" t="s">
        <v>394</v>
      </c>
      <c r="C284" s="216"/>
      <c r="D284" s="218">
        <f t="shared" ref="D284" si="24">H239</f>
        <v>215000</v>
      </c>
    </row>
    <row r="285" spans="1:10">
      <c r="A285" s="182"/>
      <c r="B285" s="215" t="s">
        <v>395</v>
      </c>
      <c r="C285" s="216"/>
      <c r="D285" s="218">
        <f>G240</f>
        <v>330423</v>
      </c>
    </row>
    <row r="286" spans="1:10">
      <c r="A286" s="182"/>
      <c r="B286" s="215" t="s">
        <v>456</v>
      </c>
      <c r="C286" s="216"/>
      <c r="D286" s="218">
        <v>0</v>
      </c>
    </row>
    <row r="287" spans="1:10">
      <c r="A287" s="182"/>
      <c r="B287" s="215" t="s">
        <v>639</v>
      </c>
      <c r="C287" s="216"/>
      <c r="D287" s="218">
        <v>330000</v>
      </c>
    </row>
    <row r="288" spans="1:10">
      <c r="A288" s="182"/>
      <c r="B288" s="215" t="s">
        <v>542</v>
      </c>
      <c r="C288" s="216"/>
      <c r="D288" s="218">
        <f>G243</f>
        <v>500000</v>
      </c>
    </row>
    <row r="289" spans="1:4">
      <c r="A289" s="182"/>
      <c r="B289" s="215" t="s">
        <v>598</v>
      </c>
      <c r="C289" s="216"/>
      <c r="D289" s="218">
        <v>0</v>
      </c>
    </row>
    <row r="290" spans="1:4">
      <c r="A290" s="182"/>
      <c r="B290" s="215"/>
      <c r="C290" s="219"/>
      <c r="D290" s="220" t="s">
        <v>345</v>
      </c>
    </row>
    <row r="291" spans="1:4">
      <c r="A291" s="182"/>
      <c r="B291" s="221"/>
      <c r="C291" s="222"/>
      <c r="D291" s="223">
        <f>SUM(D281:D290)</f>
        <v>4102423</v>
      </c>
    </row>
    <row r="301" spans="1:4">
      <c r="B301" s="1" t="s">
        <v>350</v>
      </c>
    </row>
  </sheetData>
  <mergeCells count="1">
    <mergeCell ref="G269:H269"/>
  </mergeCells>
  <printOptions horizontalCentered="1" verticalCentered="1" headings="1" gridLines="1"/>
  <pageMargins left="0.5" right="0.5" top="0.5" bottom="0.5" header="0.5" footer="0.5"/>
  <pageSetup paperSize="3" orientation="landscape" r:id="rId1"/>
  <headerFooter alignWithMargins="0">
    <oddHeader>&amp;R&amp;D&amp;T
&amp;P</oddHeader>
    <oddFooter>&amp;L&amp;F</oddFooter>
  </headerFooter>
  <rowBreaks count="4" manualBreakCount="4">
    <brk id="39" max="10" man="1"/>
    <brk id="86" max="10" man="1"/>
    <brk id="124" max="10" man="1"/>
    <brk id="170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F8C09-43B9-435B-9972-CBE87C239132}">
  <dimension ref="A1:P67"/>
  <sheetViews>
    <sheetView tabSelected="1" zoomScale="85" zoomScaleNormal="85" workbookViewId="0">
      <selection activeCell="E11" sqref="E11"/>
    </sheetView>
  </sheetViews>
  <sheetFormatPr defaultRowHeight="12.75"/>
  <cols>
    <col min="1" max="1" width="38.625" style="244" bestFit="1" customWidth="1"/>
    <col min="2" max="2" width="10.5" style="244" bestFit="1" customWidth="1"/>
    <col min="3" max="3" width="5.625" style="244" customWidth="1"/>
    <col min="4" max="4" width="7.75" style="244" bestFit="1" customWidth="1"/>
    <col min="5" max="5" width="14.75" style="244" bestFit="1" customWidth="1"/>
    <col min="6" max="6" width="9" style="244"/>
    <col min="7" max="7" width="38.625" style="244" bestFit="1" customWidth="1"/>
    <col min="8" max="8" width="8.625" style="244" bestFit="1" customWidth="1"/>
    <col min="9" max="9" width="5.625" style="244" customWidth="1"/>
    <col min="10" max="10" width="8.5" style="244" bestFit="1" customWidth="1"/>
    <col min="11" max="11" width="6.125" style="244" bestFit="1" customWidth="1"/>
    <col min="12" max="12" width="14.75" style="244" bestFit="1" customWidth="1"/>
    <col min="13" max="13" width="9" style="244"/>
    <col min="14" max="14" width="38.125" style="244" bestFit="1" customWidth="1"/>
    <col min="15" max="15" width="9" style="244"/>
    <col min="16" max="16" width="8" style="244" customWidth="1"/>
    <col min="17" max="16384" width="9" style="244"/>
  </cols>
  <sheetData>
    <row r="1" spans="1:16">
      <c r="C1" s="245" t="s">
        <v>1147</v>
      </c>
      <c r="D1" s="246">
        <v>82.26</v>
      </c>
      <c r="E1" s="244" t="s">
        <v>1148</v>
      </c>
      <c r="I1" s="244" t="s">
        <v>1147</v>
      </c>
      <c r="J1" s="247">
        <f>64.14*(1+K1)</f>
        <v>82.26</v>
      </c>
      <c r="K1" s="259">
        <v>0.28249999999999997</v>
      </c>
      <c r="L1" s="244" t="s">
        <v>1152</v>
      </c>
    </row>
    <row r="2" spans="1:16">
      <c r="A2" s="257" t="s">
        <v>1134</v>
      </c>
      <c r="E2" s="244" t="s">
        <v>1149</v>
      </c>
      <c r="G2" s="255" t="str">
        <f>A2</f>
        <v>REVENUE</v>
      </c>
      <c r="L2" s="252">
        <v>64.14</v>
      </c>
    </row>
    <row r="3" spans="1:16">
      <c r="A3" s="248" t="s">
        <v>1135</v>
      </c>
      <c r="B3" s="249">
        <f>ROUNDDOWN(((12777*D1*12)+(54035*((D1/64.14)))),0)</f>
        <v>12681732</v>
      </c>
      <c r="D3" s="247"/>
      <c r="E3" s="260">
        <f>(D1/L2)-1</f>
        <v>0.28249999999999997</v>
      </c>
      <c r="G3" s="244" t="str">
        <f t="shared" ref="G3:G6" si="0">A3</f>
        <v>Service Charges</v>
      </c>
      <c r="H3" s="250">
        <f>ROUNDDOWN(((12777*D1*12)+(54035*((D1/64.14)))),0)</f>
        <v>12681732</v>
      </c>
    </row>
    <row r="4" spans="1:16">
      <c r="A4" s="248" t="s">
        <v>144</v>
      </c>
      <c r="B4" s="249">
        <v>60075</v>
      </c>
      <c r="D4" s="247"/>
      <c r="G4" s="244" t="str">
        <f t="shared" si="0"/>
        <v>Interest Income</v>
      </c>
      <c r="H4" s="250">
        <f>B4</f>
        <v>60075</v>
      </c>
      <c r="O4" s="250"/>
      <c r="P4" s="250"/>
    </row>
    <row r="5" spans="1:16">
      <c r="A5" s="248" t="s">
        <v>321</v>
      </c>
      <c r="B5" s="249">
        <f>'Summary (SDM)'!F37-'Summary (SDM)'!F25-'Summary (SDM)'!F27-'Summary (SDM)'!F28</f>
        <v>1319500</v>
      </c>
      <c r="G5" s="244" t="str">
        <f t="shared" si="0"/>
        <v>Other Income</v>
      </c>
      <c r="H5" s="249">
        <f>'Summary (SDM)'!F37-'Summary (SDM)'!F25-'Summary (SDM)'!F27-'Summary (SDM)'!F28</f>
        <v>1319500</v>
      </c>
      <c r="O5" s="250"/>
      <c r="P5" s="250"/>
    </row>
    <row r="6" spans="1:16">
      <c r="A6" s="256" t="s">
        <v>1143</v>
      </c>
      <c r="B6" s="249">
        <f>SUM(B3:B5)</f>
        <v>14061307</v>
      </c>
      <c r="D6" s="250"/>
      <c r="G6" s="256" t="str">
        <f t="shared" si="0"/>
        <v>Revenue Subtotal</v>
      </c>
      <c r="H6" s="250">
        <f>SUM(H3:H5)</f>
        <v>14061307</v>
      </c>
      <c r="J6" s="250"/>
      <c r="K6" s="250"/>
    </row>
    <row r="7" spans="1:16" ht="3.75" customHeight="1">
      <c r="B7" s="250"/>
      <c r="D7" s="250"/>
      <c r="H7" s="250"/>
      <c r="J7" s="250"/>
      <c r="K7" s="250"/>
      <c r="O7" s="250"/>
      <c r="P7" s="250"/>
    </row>
    <row r="8" spans="1:16">
      <c r="A8" s="255" t="s">
        <v>1136</v>
      </c>
      <c r="B8" s="244" t="s">
        <v>1184</v>
      </c>
      <c r="D8" s="244" t="s">
        <v>1185</v>
      </c>
      <c r="G8" s="255" t="str">
        <f>A8</f>
        <v>OPERATIONS AND MAINTENANCE</v>
      </c>
      <c r="H8" s="244" t="s">
        <v>1184</v>
      </c>
      <c r="J8" s="244" t="s">
        <v>1185</v>
      </c>
      <c r="O8" s="250"/>
      <c r="P8" s="250"/>
    </row>
    <row r="9" spans="1:16">
      <c r="A9" s="244" t="s">
        <v>1131</v>
      </c>
      <c r="B9" s="250">
        <v>3639392</v>
      </c>
      <c r="D9" s="250">
        <f>'Summary (SDM)'!F85</f>
        <v>3657519</v>
      </c>
      <c r="G9" s="244" t="str">
        <f t="shared" ref="G9:G12" si="1">A9</f>
        <v>Admin - O&amp;M</v>
      </c>
      <c r="H9" s="250">
        <v>3639392</v>
      </c>
      <c r="J9" s="250">
        <f>'Summary (SDM)'!F85</f>
        <v>3657519</v>
      </c>
    </row>
    <row r="10" spans="1:16">
      <c r="A10" s="244" t="s">
        <v>1133</v>
      </c>
      <c r="B10" s="250">
        <f>'Summary (SDM)'!F122</f>
        <v>1948311</v>
      </c>
      <c r="G10" s="244" t="str">
        <f t="shared" si="1"/>
        <v>Collections - O&amp;M</v>
      </c>
      <c r="H10" s="250">
        <f>'Summary (SDM)'!F122</f>
        <v>1948311</v>
      </c>
      <c r="O10" s="250"/>
      <c r="P10" s="250"/>
    </row>
    <row r="11" spans="1:16">
      <c r="A11" s="244" t="s">
        <v>1132</v>
      </c>
      <c r="B11" s="250">
        <f>'Summary (SDM)'!F167</f>
        <v>4276604</v>
      </c>
      <c r="G11" s="244" t="str">
        <f t="shared" si="1"/>
        <v>WWTP - O&amp;M</v>
      </c>
      <c r="H11" s="250">
        <f>'Summary (SDM)'!F167</f>
        <v>4276604</v>
      </c>
      <c r="O11" s="250"/>
      <c r="P11" s="250"/>
    </row>
    <row r="12" spans="1:16">
      <c r="A12" s="258" t="s">
        <v>1144</v>
      </c>
      <c r="B12" s="250">
        <f>SUM(B9:B11)</f>
        <v>9864307</v>
      </c>
      <c r="G12" s="256" t="str">
        <f t="shared" si="1"/>
        <v>O&amp;M Subtotal</v>
      </c>
      <c r="H12" s="250">
        <f>SUM(H9:H11)</f>
        <v>9864307</v>
      </c>
      <c r="O12" s="250"/>
      <c r="P12" s="250"/>
    </row>
    <row r="13" spans="1:16" ht="3.75" customHeight="1">
      <c r="H13" s="250"/>
      <c r="J13" s="250"/>
      <c r="O13" s="250"/>
      <c r="P13" s="250"/>
    </row>
    <row r="14" spans="1:16">
      <c r="A14" s="257" t="s">
        <v>1138</v>
      </c>
      <c r="G14" s="255" t="str">
        <f>A14</f>
        <v>NON-NEGOTIABLE CONTRIBUTIONS</v>
      </c>
      <c r="O14" s="250"/>
      <c r="P14" s="250"/>
    </row>
    <row r="15" spans="1:16">
      <c r="A15" s="244" t="s">
        <v>639</v>
      </c>
      <c r="B15" s="250">
        <v>260000</v>
      </c>
      <c r="G15" s="244" t="str">
        <f t="shared" ref="G15:G17" si="2">A15</f>
        <v>2016 Refunding Bond</v>
      </c>
      <c r="H15" s="250">
        <v>260000</v>
      </c>
      <c r="J15" s="250"/>
      <c r="O15" s="250"/>
      <c r="P15" s="250"/>
    </row>
    <row r="16" spans="1:16">
      <c r="A16" s="244" t="s">
        <v>1139</v>
      </c>
      <c r="B16" s="250">
        <v>500000</v>
      </c>
      <c r="G16" s="244" t="str">
        <f t="shared" si="2"/>
        <v>SRF Intertnal Loan</v>
      </c>
      <c r="H16" s="250">
        <v>500000</v>
      </c>
      <c r="O16" s="250"/>
      <c r="P16" s="250"/>
    </row>
    <row r="17" spans="1:16">
      <c r="A17" s="258" t="s">
        <v>1164</v>
      </c>
      <c r="B17" s="250">
        <f>SUM(B15:B16)</f>
        <v>760000</v>
      </c>
      <c r="G17" s="256" t="str">
        <f t="shared" si="2"/>
        <v>Non-Negotiables Subtotal</v>
      </c>
      <c r="H17" s="250">
        <f>SUM(H15:H16)</f>
        <v>760000</v>
      </c>
      <c r="O17" s="250"/>
      <c r="P17" s="250"/>
    </row>
    <row r="18" spans="1:16" ht="3.75" customHeight="1">
      <c r="B18" s="250"/>
      <c r="H18" s="250"/>
      <c r="O18" s="250"/>
      <c r="P18" s="250"/>
    </row>
    <row r="19" spans="1:16">
      <c r="A19" s="257" t="s">
        <v>1140</v>
      </c>
      <c r="B19" s="250"/>
      <c r="G19" s="255" t="str">
        <f>A19</f>
        <v>CONTRIBUTIONS BY RESOLUTION</v>
      </c>
      <c r="H19" s="250"/>
    </row>
    <row r="20" spans="1:16">
      <c r="A20" s="244" t="s">
        <v>1141</v>
      </c>
      <c r="B20" s="250">
        <v>177000</v>
      </c>
      <c r="G20" s="244" t="str">
        <f t="shared" ref="G20:G22" si="3">A20</f>
        <v>Equipment Replacement Reserve</v>
      </c>
      <c r="H20" s="250">
        <v>177000</v>
      </c>
    </row>
    <row r="21" spans="1:16">
      <c r="A21" s="244" t="s">
        <v>1142</v>
      </c>
      <c r="B21" s="250">
        <v>215000</v>
      </c>
      <c r="G21" s="244" t="str">
        <f t="shared" si="3"/>
        <v>Vehicle Reserve</v>
      </c>
      <c r="H21" s="250">
        <v>215000</v>
      </c>
    </row>
    <row r="22" spans="1:16">
      <c r="A22" s="258" t="s">
        <v>1145</v>
      </c>
      <c r="B22" s="250">
        <f>SUM(B20:B21)</f>
        <v>392000</v>
      </c>
      <c r="G22" s="256" t="str">
        <f t="shared" si="3"/>
        <v>Resolutions Subtotal</v>
      </c>
      <c r="H22" s="250">
        <f>SUM(H20:H21)</f>
        <v>392000</v>
      </c>
    </row>
    <row r="23" spans="1:16" ht="3.75" customHeight="1">
      <c r="B23" s="250"/>
      <c r="H23" s="250"/>
    </row>
    <row r="24" spans="1:16">
      <c r="A24" s="257" t="s">
        <v>1137</v>
      </c>
      <c r="B24" s="250"/>
      <c r="G24" s="255" t="str">
        <f>A24</f>
        <v>CAPITAL IMPROVEMENTS</v>
      </c>
      <c r="H24" s="250"/>
    </row>
    <row r="25" spans="1:16">
      <c r="A25" s="244" t="s">
        <v>107</v>
      </c>
      <c r="B25" s="250">
        <f>2000000</f>
        <v>2000000</v>
      </c>
      <c r="G25" s="244" t="str">
        <f t="shared" ref="G25:G29" si="4">A25</f>
        <v>Collection System</v>
      </c>
      <c r="H25" s="250">
        <v>2000000</v>
      </c>
    </row>
    <row r="26" spans="1:16">
      <c r="A26" s="244" t="s">
        <v>106</v>
      </c>
      <c r="B26" s="250">
        <v>720000</v>
      </c>
      <c r="G26" s="244" t="str">
        <f t="shared" si="4"/>
        <v>Treatment Plant</v>
      </c>
      <c r="H26" s="250">
        <v>720000</v>
      </c>
    </row>
    <row r="27" spans="1:16">
      <c r="A27" s="244" t="s">
        <v>393</v>
      </c>
      <c r="B27" s="250">
        <v>100000</v>
      </c>
      <c r="G27" s="244" t="str">
        <f t="shared" si="4"/>
        <v>Equipment Replacement</v>
      </c>
      <c r="H27" s="250">
        <v>100000</v>
      </c>
    </row>
    <row r="28" spans="1:16">
      <c r="A28" s="244" t="s">
        <v>395</v>
      </c>
      <c r="B28" s="250">
        <v>225000</v>
      </c>
      <c r="D28" s="244" t="s">
        <v>1179</v>
      </c>
      <c r="G28" s="244" t="str">
        <f t="shared" si="4"/>
        <v>Building Reserve</v>
      </c>
      <c r="H28" s="250">
        <v>225000</v>
      </c>
      <c r="J28" s="244" t="s">
        <v>1179</v>
      </c>
    </row>
    <row r="29" spans="1:16">
      <c r="A29" s="258" t="s">
        <v>1146</v>
      </c>
      <c r="B29" s="250">
        <f>SUM(B25:B28)</f>
        <v>3045000</v>
      </c>
      <c r="D29" s="250">
        <f>B17+B22+B29</f>
        <v>4197000</v>
      </c>
      <c r="G29" s="255" t="str">
        <f t="shared" si="4"/>
        <v>CIP Subtotal</v>
      </c>
      <c r="H29" s="250">
        <f>SUM(H25:H28)</f>
        <v>3045000</v>
      </c>
      <c r="J29" s="250">
        <f>H17+H22+H29</f>
        <v>4197000</v>
      </c>
    </row>
    <row r="30" spans="1:16">
      <c r="B30" s="250"/>
      <c r="H30" s="250"/>
    </row>
    <row r="31" spans="1:16">
      <c r="A31" s="245" t="s">
        <v>1163</v>
      </c>
      <c r="B31" s="250">
        <f>B6-(SUM(B12,B17,B22,B29))</f>
        <v>0</v>
      </c>
      <c r="G31" s="245" t="str">
        <f>A31</f>
        <v>Surplus/Deficit</v>
      </c>
      <c r="H31" s="250">
        <f>H6-(SUM(H12,H17,H22,H29))</f>
        <v>0</v>
      </c>
    </row>
    <row r="32" spans="1:16">
      <c r="A32" s="245"/>
      <c r="B32" s="250"/>
      <c r="G32" s="245"/>
      <c r="H32" s="250"/>
    </row>
    <row r="33" spans="1:9">
      <c r="A33" s="255" t="s">
        <v>1183</v>
      </c>
      <c r="B33" s="250"/>
      <c r="G33" s="255" t="s">
        <v>1181</v>
      </c>
    </row>
    <row r="34" spans="1:9">
      <c r="A34" s="244" t="s">
        <v>1150</v>
      </c>
      <c r="B34" s="254">
        <f>(D1-64.14)*12</f>
        <v>217.44</v>
      </c>
      <c r="G34" s="244" t="s">
        <v>1150</v>
      </c>
      <c r="H34" s="254">
        <f>(J1-64.14)*12</f>
        <v>217.44</v>
      </c>
    </row>
    <row r="35" spans="1:9">
      <c r="A35" s="244" t="s">
        <v>1180</v>
      </c>
      <c r="B35" s="254">
        <f>(D1-64.14)</f>
        <v>18.12</v>
      </c>
      <c r="G35" s="244" t="s">
        <v>1180</v>
      </c>
      <c r="H35" s="254">
        <f>(J1-64.14)</f>
        <v>18.12</v>
      </c>
    </row>
    <row r="36" spans="1:9">
      <c r="A36" s="244" t="s">
        <v>1151</v>
      </c>
      <c r="B36" s="251">
        <f>B34/365</f>
        <v>0.6</v>
      </c>
      <c r="C36" s="253"/>
      <c r="G36" s="244" t="s">
        <v>1151</v>
      </c>
      <c r="H36" s="251">
        <f>H34/365</f>
        <v>0.6</v>
      </c>
    </row>
    <row r="37" spans="1:9">
      <c r="A37" s="244" t="s">
        <v>1165</v>
      </c>
      <c r="B37" s="251">
        <f>B36/3.2</f>
        <v>0.19</v>
      </c>
      <c r="G37" s="244" t="s">
        <v>1165</v>
      </c>
      <c r="H37" s="251">
        <f>H36/3.2</f>
        <v>0.19</v>
      </c>
    </row>
    <row r="38" spans="1:9">
      <c r="B38" s="251"/>
    </row>
    <row r="39" spans="1:9">
      <c r="A39" s="255" t="s">
        <v>1162</v>
      </c>
      <c r="G39" s="255" t="s">
        <v>1162</v>
      </c>
    </row>
    <row r="40" spans="1:9">
      <c r="A40" s="255" t="s">
        <v>1138</v>
      </c>
      <c r="G40" s="255" t="s">
        <v>1138</v>
      </c>
    </row>
    <row r="41" spans="1:9">
      <c r="A41" s="244" t="s">
        <v>1158</v>
      </c>
      <c r="B41" s="250">
        <v>260000</v>
      </c>
      <c r="C41" s="250">
        <f>B6-B12-B41</f>
        <v>3937000</v>
      </c>
      <c r="G41" s="244" t="s">
        <v>1158</v>
      </c>
      <c r="H41" s="250">
        <f>B41</f>
        <v>260000</v>
      </c>
      <c r="I41" s="250">
        <f>H6-H12-H41</f>
        <v>3937000</v>
      </c>
    </row>
    <row r="42" spans="1:9">
      <c r="A42" s="244" t="s">
        <v>1159</v>
      </c>
      <c r="B42" s="250">
        <v>500000</v>
      </c>
      <c r="C42" s="250">
        <f>C41-B42</f>
        <v>3437000</v>
      </c>
      <c r="G42" s="244" t="s">
        <v>1159</v>
      </c>
      <c r="H42" s="250">
        <f>B42</f>
        <v>500000</v>
      </c>
      <c r="I42" s="250">
        <f>I41-H42</f>
        <v>3437000</v>
      </c>
    </row>
    <row r="43" spans="1:9">
      <c r="A43" s="255" t="s">
        <v>1140</v>
      </c>
      <c r="G43" s="255" t="s">
        <v>1140</v>
      </c>
    </row>
    <row r="44" spans="1:9">
      <c r="A44" s="244" t="s">
        <v>1160</v>
      </c>
      <c r="B44" s="250">
        <v>177000</v>
      </c>
      <c r="C44" s="250">
        <f>C42-B44</f>
        <v>3260000</v>
      </c>
      <c r="G44" s="244" t="s">
        <v>1160</v>
      </c>
      <c r="H44" s="250">
        <f>B44</f>
        <v>177000</v>
      </c>
      <c r="I44" s="250">
        <f>I42-H44</f>
        <v>3260000</v>
      </c>
    </row>
    <row r="45" spans="1:9">
      <c r="A45" s="244" t="s">
        <v>1161</v>
      </c>
      <c r="B45" s="250">
        <v>215000</v>
      </c>
      <c r="C45" s="250">
        <f>C44-B45</f>
        <v>3045000</v>
      </c>
      <c r="G45" s="244" t="s">
        <v>1161</v>
      </c>
      <c r="H45" s="250">
        <f>B45</f>
        <v>215000</v>
      </c>
      <c r="I45" s="250">
        <f>I44-H45</f>
        <v>3045000</v>
      </c>
    </row>
    <row r="46" spans="1:9">
      <c r="A46" s="255" t="s">
        <v>1137</v>
      </c>
      <c r="G46" s="255" t="s">
        <v>1137</v>
      </c>
    </row>
    <row r="47" spans="1:9">
      <c r="A47" s="244" t="s">
        <v>1153</v>
      </c>
      <c r="B47" s="250">
        <v>225000</v>
      </c>
      <c r="C47" s="250">
        <f>C45-B47</f>
        <v>2820000</v>
      </c>
      <c r="G47" s="244" t="s">
        <v>1153</v>
      </c>
      <c r="H47" s="250">
        <f>B47</f>
        <v>225000</v>
      </c>
      <c r="I47" s="250">
        <f>I45-H47</f>
        <v>2820000</v>
      </c>
    </row>
    <row r="48" spans="1:9">
      <c r="A48" s="244" t="s">
        <v>1166</v>
      </c>
      <c r="B48" s="250">
        <v>150000</v>
      </c>
      <c r="C48" s="250">
        <f>C47-B48</f>
        <v>2670000</v>
      </c>
      <c r="G48" s="244" t="s">
        <v>1166</v>
      </c>
      <c r="H48" s="250">
        <f t="shared" ref="H48:H55" si="5">B48</f>
        <v>150000</v>
      </c>
      <c r="I48" s="250">
        <f>I47-H48</f>
        <v>2670000</v>
      </c>
    </row>
    <row r="49" spans="1:9">
      <c r="A49" s="244" t="s">
        <v>1154</v>
      </c>
      <c r="B49" s="250">
        <v>150000</v>
      </c>
      <c r="C49" s="250">
        <f>C48-B49</f>
        <v>2520000</v>
      </c>
      <c r="G49" s="244" t="s">
        <v>1154</v>
      </c>
      <c r="H49" s="250">
        <f t="shared" si="5"/>
        <v>150000</v>
      </c>
      <c r="I49" s="250">
        <f t="shared" ref="I49:I55" si="6">I48-H49</f>
        <v>2520000</v>
      </c>
    </row>
    <row r="50" spans="1:9">
      <c r="A50" s="244" t="s">
        <v>1155</v>
      </c>
      <c r="B50" s="250">
        <v>150000</v>
      </c>
      <c r="C50" s="250">
        <f t="shared" ref="C50:C54" si="7">C49-B50</f>
        <v>2370000</v>
      </c>
      <c r="G50" s="244" t="s">
        <v>1155</v>
      </c>
      <c r="H50" s="250">
        <f t="shared" si="5"/>
        <v>150000</v>
      </c>
      <c r="I50" s="250">
        <f t="shared" si="6"/>
        <v>2370000</v>
      </c>
    </row>
    <row r="51" spans="1:9">
      <c r="A51" s="244" t="s">
        <v>1167</v>
      </c>
      <c r="B51" s="250">
        <v>560000</v>
      </c>
      <c r="C51" s="250">
        <f t="shared" si="7"/>
        <v>1810000</v>
      </c>
      <c r="G51" s="244" t="s">
        <v>1167</v>
      </c>
      <c r="H51" s="250">
        <f t="shared" si="5"/>
        <v>560000</v>
      </c>
      <c r="I51" s="250">
        <f t="shared" si="6"/>
        <v>1810000</v>
      </c>
    </row>
    <row r="52" spans="1:9">
      <c r="A52" s="244" t="s">
        <v>1168</v>
      </c>
      <c r="B52" s="250">
        <v>580000</v>
      </c>
      <c r="C52" s="250">
        <f t="shared" si="7"/>
        <v>1230000</v>
      </c>
      <c r="G52" s="244" t="s">
        <v>1168</v>
      </c>
      <c r="H52" s="250">
        <f t="shared" si="5"/>
        <v>580000</v>
      </c>
      <c r="I52" s="250">
        <f t="shared" si="6"/>
        <v>1230000</v>
      </c>
    </row>
    <row r="53" spans="1:9">
      <c r="A53" s="244" t="s">
        <v>1169</v>
      </c>
      <c r="B53" s="250">
        <v>710000</v>
      </c>
      <c r="C53" s="250">
        <f t="shared" si="7"/>
        <v>520000</v>
      </c>
      <c r="G53" s="244" t="s">
        <v>1169</v>
      </c>
      <c r="H53" s="250">
        <f t="shared" si="5"/>
        <v>710000</v>
      </c>
      <c r="I53" s="250">
        <f t="shared" si="6"/>
        <v>520000</v>
      </c>
    </row>
    <row r="54" spans="1:9">
      <c r="A54" s="244" t="s">
        <v>1156</v>
      </c>
      <c r="B54" s="250">
        <v>420000</v>
      </c>
      <c r="C54" s="250">
        <f t="shared" si="7"/>
        <v>100000</v>
      </c>
      <c r="G54" s="244" t="s">
        <v>1156</v>
      </c>
      <c r="H54" s="250">
        <f t="shared" si="5"/>
        <v>420000</v>
      </c>
      <c r="I54" s="250">
        <f t="shared" si="6"/>
        <v>100000</v>
      </c>
    </row>
    <row r="55" spans="1:9">
      <c r="A55" s="244" t="s">
        <v>1157</v>
      </c>
      <c r="B55" s="250">
        <v>100000</v>
      </c>
      <c r="C55" s="250">
        <f>C54-B55</f>
        <v>0</v>
      </c>
      <c r="G55" s="244" t="s">
        <v>1157</v>
      </c>
      <c r="H55" s="250">
        <f t="shared" si="5"/>
        <v>100000</v>
      </c>
      <c r="I55" s="250">
        <f t="shared" si="6"/>
        <v>0</v>
      </c>
    </row>
    <row r="56" spans="1:9">
      <c r="B56" s="250">
        <f>SUM(B41:B55)</f>
        <v>4197000</v>
      </c>
      <c r="H56" s="250">
        <f>SUM(H41:H55)</f>
        <v>4197000</v>
      </c>
    </row>
    <row r="58" spans="1:9">
      <c r="A58" s="255" t="s">
        <v>1170</v>
      </c>
      <c r="G58" s="255" t="s">
        <v>1170</v>
      </c>
    </row>
    <row r="59" spans="1:9">
      <c r="A59" s="244" t="s">
        <v>1175</v>
      </c>
      <c r="B59" s="250">
        <v>530000</v>
      </c>
      <c r="C59" s="250">
        <f>C55-B59</f>
        <v>-530000</v>
      </c>
      <c r="G59" s="244" t="s">
        <v>1175</v>
      </c>
      <c r="H59" s="250">
        <f>B59</f>
        <v>530000</v>
      </c>
      <c r="I59" s="250">
        <f>I55-H59</f>
        <v>-530000</v>
      </c>
    </row>
    <row r="60" spans="1:9">
      <c r="A60" s="244" t="s">
        <v>1171</v>
      </c>
      <c r="B60" s="250">
        <v>3150000</v>
      </c>
      <c r="C60" s="250">
        <f>C59-B60</f>
        <v>-3680000</v>
      </c>
      <c r="G60" s="244" t="s">
        <v>1171</v>
      </c>
      <c r="H60" s="250">
        <f t="shared" ref="H60:H66" si="8">B60</f>
        <v>3150000</v>
      </c>
      <c r="I60" s="250">
        <f>I59-H60</f>
        <v>-3680000</v>
      </c>
    </row>
    <row r="61" spans="1:9">
      <c r="A61" s="244" t="s">
        <v>1172</v>
      </c>
      <c r="B61" s="250">
        <v>400000</v>
      </c>
      <c r="C61" s="250">
        <f t="shared" ref="C61:C66" si="9">C60-B61</f>
        <v>-4080000</v>
      </c>
      <c r="G61" s="244" t="s">
        <v>1172</v>
      </c>
      <c r="H61" s="250">
        <f t="shared" si="8"/>
        <v>400000</v>
      </c>
      <c r="I61" s="250">
        <f t="shared" ref="I61:I66" si="10">I60-H61</f>
        <v>-4080000</v>
      </c>
    </row>
    <row r="62" spans="1:9">
      <c r="A62" s="244" t="s">
        <v>1173</v>
      </c>
      <c r="B62" s="250">
        <v>1175000</v>
      </c>
      <c r="C62" s="250">
        <f t="shared" si="9"/>
        <v>-5255000</v>
      </c>
      <c r="G62" s="244" t="s">
        <v>1173</v>
      </c>
      <c r="H62" s="250">
        <f t="shared" si="8"/>
        <v>1175000</v>
      </c>
      <c r="I62" s="250">
        <f t="shared" si="10"/>
        <v>-5255000</v>
      </c>
    </row>
    <row r="63" spans="1:9">
      <c r="A63" s="244" t="s">
        <v>1174</v>
      </c>
      <c r="B63" s="250">
        <v>638000</v>
      </c>
      <c r="C63" s="250">
        <f t="shared" si="9"/>
        <v>-5893000</v>
      </c>
      <c r="G63" s="244" t="s">
        <v>1174</v>
      </c>
      <c r="H63" s="250">
        <f t="shared" si="8"/>
        <v>638000</v>
      </c>
      <c r="I63" s="250">
        <f t="shared" si="10"/>
        <v>-5893000</v>
      </c>
    </row>
    <row r="64" spans="1:9">
      <c r="A64" s="244" t="s">
        <v>1176</v>
      </c>
      <c r="B64" s="250">
        <v>1240000</v>
      </c>
      <c r="C64" s="250">
        <f t="shared" si="9"/>
        <v>-7133000</v>
      </c>
      <c r="G64" s="244" t="s">
        <v>1176</v>
      </c>
      <c r="H64" s="250">
        <f t="shared" si="8"/>
        <v>1240000</v>
      </c>
      <c r="I64" s="250">
        <f t="shared" si="10"/>
        <v>-7133000</v>
      </c>
    </row>
    <row r="65" spans="1:9">
      <c r="A65" s="244" t="s">
        <v>1177</v>
      </c>
      <c r="B65" s="250">
        <v>2500000</v>
      </c>
      <c r="C65" s="250">
        <f t="shared" si="9"/>
        <v>-9633000</v>
      </c>
      <c r="G65" s="244" t="s">
        <v>1177</v>
      </c>
      <c r="H65" s="250">
        <f t="shared" si="8"/>
        <v>2500000</v>
      </c>
      <c r="I65" s="250">
        <f t="shared" si="10"/>
        <v>-9633000</v>
      </c>
    </row>
    <row r="66" spans="1:9">
      <c r="A66" s="244" t="s">
        <v>1178</v>
      </c>
      <c r="B66" s="250">
        <v>210000</v>
      </c>
      <c r="C66" s="250">
        <f t="shared" si="9"/>
        <v>-9843000</v>
      </c>
      <c r="G66" s="244" t="s">
        <v>1178</v>
      </c>
      <c r="H66" s="250">
        <f t="shared" si="8"/>
        <v>210000</v>
      </c>
      <c r="I66" s="250">
        <f t="shared" si="10"/>
        <v>-9843000</v>
      </c>
    </row>
    <row r="67" spans="1:9">
      <c r="A67" s="244" t="s">
        <v>1182</v>
      </c>
      <c r="B67" s="250">
        <f>SUM(B59:B66)</f>
        <v>9843000</v>
      </c>
      <c r="C67" s="250"/>
      <c r="G67" s="244" t="s">
        <v>1182</v>
      </c>
      <c r="H67" s="250">
        <f>SUM(H59:H66)</f>
        <v>9843000</v>
      </c>
    </row>
  </sheetData>
  <conditionalFormatting sqref="C41:C72 I41:I72">
    <cfRule type="containsBlanks" dxfId="2" priority="7">
      <formula>LEN(TRIM(C41))=0</formula>
    </cfRule>
    <cfRule type="cellIs" dxfId="1" priority="8" operator="lessThan">
      <formula>0</formula>
    </cfRule>
    <cfRule type="cellIs" dxfId="0" priority="9" operator="greaterThanOrEqual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Worksheets</vt:lpstr>
      <vt:lpstr>Summary</vt:lpstr>
      <vt:lpstr>Summary (SDM)</vt:lpstr>
      <vt:lpstr>CALC SHEET (v1)</vt:lpstr>
      <vt:lpstr>Summary!Print_Area</vt:lpstr>
      <vt:lpstr>'Summary (SDM)'!Print_Area</vt:lpstr>
      <vt:lpstr>Worksheets!Print_Area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K. Correa</dc:creator>
  <cp:lastModifiedBy>Liz Dubrin</cp:lastModifiedBy>
  <cp:lastPrinted>2026-04-15T22:12:49Z</cp:lastPrinted>
  <dcterms:created xsi:type="dcterms:W3CDTF">1999-02-26T18:19:56Z</dcterms:created>
  <dcterms:modified xsi:type="dcterms:W3CDTF">2026-05-08T18:13:22Z</dcterms:modified>
</cp:coreProperties>
</file>